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5955"/>
  </bookViews>
  <sheets>
    <sheet name="приложение 3 ГП04" sheetId="17" r:id="rId1"/>
  </sheets>
  <definedNames>
    <definedName name="_xlnm._FilterDatabase" localSheetId="0" hidden="1">'приложение 3 ГП04'!$A$8:$W$280</definedName>
    <definedName name="_xlnm.Print_Titles" localSheetId="0">'приложение 3 ГП04'!$7:$8</definedName>
    <definedName name="_xlnm.Print_Area" localSheetId="0">'приложение 3 ГП04'!$A$1:$S$278</definedName>
  </definedNames>
  <calcPr calcId="125725"/>
</workbook>
</file>

<file path=xl/calcChain.xml><?xml version="1.0" encoding="utf-8"?>
<calcChain xmlns="http://schemas.openxmlformats.org/spreadsheetml/2006/main">
  <c r="N10" i="17"/>
  <c r="N48"/>
  <c r="P90" l="1"/>
  <c r="O90"/>
  <c r="O208"/>
  <c r="N208"/>
  <c r="S208"/>
  <c r="S209" s="1"/>
  <c r="R208"/>
  <c r="R209" s="1"/>
  <c r="Q208"/>
  <c r="Q209" s="1"/>
  <c r="P208"/>
  <c r="S204"/>
  <c r="R204"/>
  <c r="Q204"/>
  <c r="P204"/>
  <c r="O204"/>
  <c r="N204"/>
  <c r="S199"/>
  <c r="R199"/>
  <c r="Q199"/>
  <c r="S198"/>
  <c r="R198"/>
  <c r="Q198"/>
  <c r="P198"/>
  <c r="P199" s="1"/>
  <c r="O198"/>
  <c r="O199" s="1"/>
  <c r="N199"/>
  <c r="N198"/>
  <c r="L11"/>
  <c r="K11"/>
  <c r="J11"/>
  <c r="L21"/>
  <c r="K21"/>
  <c r="J21"/>
  <c r="I21"/>
  <c r="L20"/>
  <c r="K20"/>
  <c r="J20"/>
  <c r="I20"/>
  <c r="H21"/>
  <c r="H20"/>
  <c r="S36"/>
  <c r="S37" s="1"/>
  <c r="R36"/>
  <c r="Q36"/>
  <c r="P36"/>
  <c r="O36"/>
  <c r="N36"/>
  <c r="N37" s="1"/>
  <c r="M36"/>
  <c r="M37" s="1"/>
  <c r="R37"/>
  <c r="Q37"/>
  <c r="P37"/>
  <c r="O37"/>
  <c r="K37"/>
  <c r="J37"/>
  <c r="I37"/>
  <c r="L36"/>
  <c r="L37" s="1"/>
  <c r="K36"/>
  <c r="J36"/>
  <c r="I36"/>
  <c r="H37"/>
  <c r="H36"/>
  <c r="L45"/>
  <c r="K45"/>
  <c r="J45"/>
  <c r="I45"/>
  <c r="H45"/>
  <c r="L44"/>
  <c r="K44"/>
  <c r="J44"/>
  <c r="I44"/>
  <c r="H44"/>
  <c r="S55"/>
  <c r="R55"/>
  <c r="Q55"/>
  <c r="P55"/>
  <c r="O55"/>
  <c r="N55"/>
  <c r="M55"/>
  <c r="L55"/>
  <c r="K55"/>
  <c r="J55"/>
  <c r="I55"/>
  <c r="H55"/>
  <c r="S54"/>
  <c r="R54"/>
  <c r="Q54"/>
  <c r="P54"/>
  <c r="O54"/>
  <c r="N54"/>
  <c r="M54"/>
  <c r="L54"/>
  <c r="K54"/>
  <c r="J54"/>
  <c r="I54"/>
  <c r="H54"/>
  <c r="S65"/>
  <c r="R65"/>
  <c r="Q65"/>
  <c r="P65"/>
  <c r="O65"/>
  <c r="N65"/>
  <c r="M65"/>
  <c r="L65"/>
  <c r="K65"/>
  <c r="J65"/>
  <c r="I65"/>
  <c r="H65"/>
  <c r="S64"/>
  <c r="R64"/>
  <c r="Q64"/>
  <c r="P64"/>
  <c r="O64"/>
  <c r="N64"/>
  <c r="M64"/>
  <c r="L64"/>
  <c r="K64"/>
  <c r="J64"/>
  <c r="I64"/>
  <c r="H64"/>
  <c r="S72"/>
  <c r="R72"/>
  <c r="S71"/>
  <c r="R71"/>
  <c r="Q71"/>
  <c r="Q72" s="1"/>
  <c r="P71"/>
  <c r="P72" s="1"/>
  <c r="O71"/>
  <c r="O72" s="1"/>
  <c r="N71"/>
  <c r="N72" s="1"/>
  <c r="M72"/>
  <c r="M71"/>
  <c r="L72"/>
  <c r="K72"/>
  <c r="J72"/>
  <c r="I72"/>
  <c r="L71"/>
  <c r="K71"/>
  <c r="J71"/>
  <c r="I71"/>
  <c r="H72"/>
  <c r="H71"/>
  <c r="S76"/>
  <c r="S75"/>
  <c r="S44" s="1"/>
  <c r="R75"/>
  <c r="R76" s="1"/>
  <c r="Q75"/>
  <c r="Q76" s="1"/>
  <c r="P75"/>
  <c r="P76" s="1"/>
  <c r="O75"/>
  <c r="O44" s="1"/>
  <c r="N75"/>
  <c r="N44" s="1"/>
  <c r="M75"/>
  <c r="M44" s="1"/>
  <c r="L76"/>
  <c r="K76"/>
  <c r="J76"/>
  <c r="I76"/>
  <c r="H76"/>
  <c r="L75"/>
  <c r="K75"/>
  <c r="J75"/>
  <c r="I75"/>
  <c r="H75"/>
  <c r="S275"/>
  <c r="S276" s="1"/>
  <c r="R275"/>
  <c r="R276" s="1"/>
  <c r="Q275"/>
  <c r="Q276" s="1"/>
  <c r="P275"/>
  <c r="P276" s="1"/>
  <c r="O275"/>
  <c r="O276" s="1"/>
  <c r="N275"/>
  <c r="N276" s="1"/>
  <c r="M275"/>
  <c r="M276" s="1"/>
  <c r="L276"/>
  <c r="J276"/>
  <c r="I276"/>
  <c r="L275"/>
  <c r="K275"/>
  <c r="K276" s="1"/>
  <c r="J275"/>
  <c r="I275"/>
  <c r="H275"/>
  <c r="H276" s="1"/>
  <c r="S271"/>
  <c r="S272" s="1"/>
  <c r="R271"/>
  <c r="R272" s="1"/>
  <c r="Q271"/>
  <c r="Q272" s="1"/>
  <c r="P271"/>
  <c r="P272" s="1"/>
  <c r="O271"/>
  <c r="O272" s="1"/>
  <c r="N271"/>
  <c r="N272" s="1"/>
  <c r="M271"/>
  <c r="M272" s="1"/>
  <c r="L271"/>
  <c r="L272" s="1"/>
  <c r="K271"/>
  <c r="K272" s="1"/>
  <c r="J271"/>
  <c r="J272" s="1"/>
  <c r="I271"/>
  <c r="I272" s="1"/>
  <c r="H271"/>
  <c r="H272" s="1"/>
  <c r="S266"/>
  <c r="S267" s="1"/>
  <c r="R266"/>
  <c r="R267" s="1"/>
  <c r="Q266"/>
  <c r="Q267" s="1"/>
  <c r="P266"/>
  <c r="P267" s="1"/>
  <c r="O266"/>
  <c r="O267" s="1"/>
  <c r="N266"/>
  <c r="N267" s="1"/>
  <c r="M266"/>
  <c r="M267" s="1"/>
  <c r="L266"/>
  <c r="L267" s="1"/>
  <c r="K266"/>
  <c r="K267" s="1"/>
  <c r="J266"/>
  <c r="J267" s="1"/>
  <c r="S262"/>
  <c r="S263" s="1"/>
  <c r="R262"/>
  <c r="R263" s="1"/>
  <c r="Q262"/>
  <c r="Q263" s="1"/>
  <c r="P262"/>
  <c r="P263" s="1"/>
  <c r="O262"/>
  <c r="O263" s="1"/>
  <c r="N262"/>
  <c r="N263" s="1"/>
  <c r="M262"/>
  <c r="M263" s="1"/>
  <c r="L262"/>
  <c r="L263" s="1"/>
  <c r="K262"/>
  <c r="K263" s="1"/>
  <c r="J262"/>
  <c r="J263" s="1"/>
  <c r="I262"/>
  <c r="I263" s="1"/>
  <c r="H262"/>
  <c r="H263" s="1"/>
  <c r="S258"/>
  <c r="S259" s="1"/>
  <c r="R258"/>
  <c r="R259" s="1"/>
  <c r="Q258"/>
  <c r="Q259" s="1"/>
  <c r="P258"/>
  <c r="P259" s="1"/>
  <c r="O258"/>
  <c r="O259" s="1"/>
  <c r="N258"/>
  <c r="N259" s="1"/>
  <c r="M258"/>
  <c r="M259" s="1"/>
  <c r="L258"/>
  <c r="L259" s="1"/>
  <c r="K258"/>
  <c r="K259" s="1"/>
  <c r="J258"/>
  <c r="J259" s="1"/>
  <c r="I258"/>
  <c r="I259" s="1"/>
  <c r="H258"/>
  <c r="H259" s="1"/>
  <c r="S254"/>
  <c r="S255" s="1"/>
  <c r="R254"/>
  <c r="R255" s="1"/>
  <c r="Q254"/>
  <c r="Q255" s="1"/>
  <c r="P254"/>
  <c r="P255" s="1"/>
  <c r="O254"/>
  <c r="O255" s="1"/>
  <c r="N254"/>
  <c r="N255" s="1"/>
  <c r="M254"/>
  <c r="M255" s="1"/>
  <c r="L254"/>
  <c r="L255" s="1"/>
  <c r="K254"/>
  <c r="K255" s="1"/>
  <c r="J254"/>
  <c r="J255" s="1"/>
  <c r="I254"/>
  <c r="I255" s="1"/>
  <c r="H254"/>
  <c r="H255" s="1"/>
  <c r="S246"/>
  <c r="S247" s="1"/>
  <c r="R246"/>
  <c r="R247" s="1"/>
  <c r="Q246"/>
  <c r="Q247" s="1"/>
  <c r="P246"/>
  <c r="P247" s="1"/>
  <c r="O246"/>
  <c r="O247" s="1"/>
  <c r="N246"/>
  <c r="N247" s="1"/>
  <c r="M246"/>
  <c r="J247"/>
  <c r="L246"/>
  <c r="L247" s="1"/>
  <c r="K246"/>
  <c r="K247" s="1"/>
  <c r="J246"/>
  <c r="I246"/>
  <c r="I247" s="1"/>
  <c r="H246"/>
  <c r="H247" s="1"/>
  <c r="S241"/>
  <c r="S242" s="1"/>
  <c r="R241"/>
  <c r="R242" s="1"/>
  <c r="Q241"/>
  <c r="Q242" s="1"/>
  <c r="P241"/>
  <c r="P242" s="1"/>
  <c r="O241"/>
  <c r="O242" s="1"/>
  <c r="N241"/>
  <c r="N242" s="1"/>
  <c r="M241"/>
  <c r="M242" s="1"/>
  <c r="L241"/>
  <c r="L242" s="1"/>
  <c r="K241"/>
  <c r="K242" s="1"/>
  <c r="J241"/>
  <c r="J242" s="1"/>
  <c r="I241"/>
  <c r="I242" s="1"/>
  <c r="H241"/>
  <c r="H242" s="1"/>
  <c r="S237"/>
  <c r="S238" s="1"/>
  <c r="R237"/>
  <c r="R238" s="1"/>
  <c r="Q237"/>
  <c r="Q238" s="1"/>
  <c r="P237"/>
  <c r="P238" s="1"/>
  <c r="O237"/>
  <c r="O238" s="1"/>
  <c r="N237"/>
  <c r="N238" s="1"/>
  <c r="M237"/>
  <c r="M238" s="1"/>
  <c r="L237"/>
  <c r="L238" s="1"/>
  <c r="K237"/>
  <c r="K238" s="1"/>
  <c r="J237"/>
  <c r="J238" s="1"/>
  <c r="I237"/>
  <c r="I238" s="1"/>
  <c r="H237"/>
  <c r="H238" s="1"/>
  <c r="S234"/>
  <c r="S235" s="1"/>
  <c r="R234"/>
  <c r="R235" s="1"/>
  <c r="Q234"/>
  <c r="Q235" s="1"/>
  <c r="P234"/>
  <c r="P235" s="1"/>
  <c r="O234"/>
  <c r="O235" s="1"/>
  <c r="N234"/>
  <c r="N235" s="1"/>
  <c r="M228"/>
  <c r="M229" s="1"/>
  <c r="L228"/>
  <c r="L229" s="1"/>
  <c r="K228"/>
  <c r="K229" s="1"/>
  <c r="J228"/>
  <c r="J229" s="1"/>
  <c r="I228"/>
  <c r="I229" s="1"/>
  <c r="H228"/>
  <c r="H229" s="1"/>
  <c r="S225"/>
  <c r="S226" s="1"/>
  <c r="R225"/>
  <c r="R226" s="1"/>
  <c r="Q225"/>
  <c r="Q226" s="1"/>
  <c r="P225"/>
  <c r="P226" s="1"/>
  <c r="O225"/>
  <c r="O226" s="1"/>
  <c r="N225"/>
  <c r="N226" s="1"/>
  <c r="M225"/>
  <c r="M226" s="1"/>
  <c r="L225"/>
  <c r="L226" s="1"/>
  <c r="K225"/>
  <c r="K226" s="1"/>
  <c r="J225"/>
  <c r="J226" s="1"/>
  <c r="I225"/>
  <c r="I226" s="1"/>
  <c r="H225"/>
  <c r="H226" s="1"/>
  <c r="S221"/>
  <c r="R221"/>
  <c r="R222" s="1"/>
  <c r="Q221"/>
  <c r="Q222" s="1"/>
  <c r="P221"/>
  <c r="O221"/>
  <c r="O222" s="1"/>
  <c r="N221"/>
  <c r="N222" s="1"/>
  <c r="M221"/>
  <c r="L221"/>
  <c r="L222" s="1"/>
  <c r="K221"/>
  <c r="K222" s="1"/>
  <c r="J221"/>
  <c r="J222" s="1"/>
  <c r="I221"/>
  <c r="I222" s="1"/>
  <c r="H221"/>
  <c r="H222" s="1"/>
  <c r="S189"/>
  <c r="R189"/>
  <c r="Q189"/>
  <c r="P189"/>
  <c r="O189"/>
  <c r="N189"/>
  <c r="S193"/>
  <c r="S194" s="1"/>
  <c r="R193"/>
  <c r="R194" s="1"/>
  <c r="Q193"/>
  <c r="Q194" s="1"/>
  <c r="P193"/>
  <c r="P194" s="1"/>
  <c r="O193"/>
  <c r="O194" s="1"/>
  <c r="N193"/>
  <c r="N194" s="1"/>
  <c r="S166"/>
  <c r="S167" s="1"/>
  <c r="R166"/>
  <c r="R167" s="1"/>
  <c r="Q166"/>
  <c r="Q167" s="1"/>
  <c r="P166"/>
  <c r="P167" s="1"/>
  <c r="O166"/>
  <c r="O167" s="1"/>
  <c r="S125"/>
  <c r="S126" s="1"/>
  <c r="R125"/>
  <c r="R126" s="1"/>
  <c r="Q125"/>
  <c r="Q126" s="1"/>
  <c r="P125"/>
  <c r="P126" s="1"/>
  <c r="O125"/>
  <c r="O126" s="1"/>
  <c r="N125"/>
  <c r="N126" s="1"/>
  <c r="O76" l="1"/>
  <c r="N76"/>
  <c r="M76"/>
  <c r="P213"/>
  <c r="M213"/>
  <c r="S213"/>
  <c r="S222"/>
  <c r="P222"/>
  <c r="M222"/>
  <c r="R213"/>
  <c r="Q213"/>
  <c r="O213"/>
  <c r="N213"/>
  <c r="J213"/>
  <c r="J214" s="1"/>
  <c r="M86"/>
  <c r="M83" s="1"/>
  <c r="M84" s="1"/>
  <c r="M217"/>
  <c r="M218"/>
  <c r="S23"/>
  <c r="R23"/>
  <c r="Q23"/>
  <c r="P23"/>
  <c r="O23"/>
  <c r="N23"/>
  <c r="M23"/>
  <c r="S92"/>
  <c r="R92"/>
  <c r="Q92"/>
  <c r="P92"/>
  <c r="O92"/>
  <c r="S93"/>
  <c r="R93"/>
  <c r="Q93"/>
  <c r="P93"/>
  <c r="O93"/>
  <c r="S97"/>
  <c r="R97"/>
  <c r="Q97"/>
  <c r="P97"/>
  <c r="O97"/>
  <c r="S24"/>
  <c r="R24"/>
  <c r="Q24"/>
  <c r="P24"/>
  <c r="O24"/>
  <c r="N24"/>
  <c r="M24"/>
  <c r="S32"/>
  <c r="R32"/>
  <c r="Q32"/>
  <c r="P32"/>
  <c r="O32"/>
  <c r="N32"/>
  <c r="M32"/>
  <c r="S40"/>
  <c r="R40"/>
  <c r="Q40"/>
  <c r="P40"/>
  <c r="O40"/>
  <c r="N40"/>
  <c r="M40"/>
  <c r="N79"/>
  <c r="N53"/>
  <c r="N52"/>
  <c r="N51"/>
  <c r="N45"/>
  <c r="N49"/>
  <c r="N97"/>
  <c r="N92"/>
  <c r="S96"/>
  <c r="R96"/>
  <c r="Q96"/>
  <c r="P96"/>
  <c r="O96"/>
  <c r="N96"/>
  <c r="S94"/>
  <c r="R94"/>
  <c r="Q94"/>
  <c r="P94"/>
  <c r="O94"/>
  <c r="N94"/>
  <c r="S95"/>
  <c r="R95"/>
  <c r="Q95"/>
  <c r="P95"/>
  <c r="O95"/>
  <c r="N95"/>
  <c r="N93"/>
  <c r="P21" l="1"/>
  <c r="P20"/>
  <c r="N20"/>
  <c r="N21"/>
  <c r="Q21"/>
  <c r="Q20"/>
  <c r="M21"/>
  <c r="M20"/>
  <c r="O21"/>
  <c r="O20"/>
  <c r="S21"/>
  <c r="S20"/>
  <c r="R21"/>
  <c r="R20"/>
  <c r="M214"/>
  <c r="N88"/>
  <c r="N166"/>
  <c r="N167" s="1"/>
  <c r="P219"/>
  <c r="O219"/>
  <c r="P218"/>
  <c r="O218"/>
  <c r="N219"/>
  <c r="N218"/>
  <c r="P217" l="1"/>
  <c r="P214" s="1"/>
  <c r="O217"/>
  <c r="O214" s="1"/>
  <c r="P252"/>
  <c r="P251" s="1"/>
  <c r="O252"/>
  <c r="O251" s="1"/>
  <c r="N217"/>
  <c r="N214" s="1"/>
  <c r="K213"/>
  <c r="K214" s="1"/>
  <c r="L213"/>
  <c r="N252"/>
  <c r="N251" s="1"/>
  <c r="Q219"/>
  <c r="R219" s="1"/>
  <c r="S217"/>
  <c r="R217"/>
  <c r="Q217"/>
  <c r="M13"/>
  <c r="L216"/>
  <c r="L214"/>
  <c r="P17"/>
  <c r="O17"/>
  <c r="N17"/>
  <c r="P19"/>
  <c r="O19"/>
  <c r="N19"/>
  <c r="P15"/>
  <c r="O15"/>
  <c r="N15"/>
  <c r="P14"/>
  <c r="N14"/>
  <c r="O16"/>
  <c r="L53"/>
  <c r="L19" s="1"/>
  <c r="M52"/>
  <c r="M17" s="1"/>
  <c r="L52"/>
  <c r="L17" s="1"/>
  <c r="Q51"/>
  <c r="L51"/>
  <c r="L16" s="1"/>
  <c r="S48"/>
  <c r="S45" s="1"/>
  <c r="R48"/>
  <c r="R45" s="1"/>
  <c r="Q48"/>
  <c r="Q45" s="1"/>
  <c r="P48"/>
  <c r="O48"/>
  <c r="O45" s="1"/>
  <c r="M48"/>
  <c r="M45" s="1"/>
  <c r="L47"/>
  <c r="M19"/>
  <c r="M16"/>
  <c r="K14"/>
  <c r="K12"/>
  <c r="P44" l="1"/>
  <c r="P45"/>
  <c r="N90"/>
  <c r="N11" s="1"/>
  <c r="R214"/>
  <c r="Q214"/>
  <c r="R13"/>
  <c r="Q13"/>
  <c r="Q16"/>
  <c r="L12"/>
  <c r="L9" s="1"/>
  <c r="O89"/>
  <c r="O88" s="1"/>
  <c r="O14"/>
  <c r="N13"/>
  <c r="M9"/>
  <c r="R51"/>
  <c r="R16" s="1"/>
  <c r="O13"/>
  <c r="N89"/>
  <c r="K9"/>
  <c r="P89"/>
  <c r="P88" s="1"/>
  <c r="S219"/>
  <c r="S214" s="1"/>
  <c r="P13"/>
  <c r="P16"/>
  <c r="N16"/>
  <c r="S13"/>
  <c r="Q44"/>
  <c r="P9" l="1"/>
  <c r="P10" s="1"/>
  <c r="O9"/>
  <c r="O10" s="1"/>
  <c r="Q10"/>
  <c r="R9"/>
  <c r="N9"/>
  <c r="R10"/>
  <c r="Q9"/>
  <c r="L10"/>
  <c r="R44"/>
  <c r="S51"/>
  <c r="S16" s="1"/>
  <c r="S10" s="1"/>
  <c r="S9" l="1"/>
  <c r="O11" l="1"/>
  <c r="P11"/>
  <c r="P209"/>
  <c r="N209"/>
  <c r="O209"/>
</calcChain>
</file>

<file path=xl/sharedStrings.xml><?xml version="1.0" encoding="utf-8"?>
<sst xmlns="http://schemas.openxmlformats.org/spreadsheetml/2006/main" count="1853" uniqueCount="145">
  <si>
    <t>Статус</t>
  </si>
  <si>
    <t>Код бюджетной классификации</t>
  </si>
  <si>
    <t>ГРБС</t>
  </si>
  <si>
    <t>х</t>
  </si>
  <si>
    <t>Ответственный исполнитель, соисполнитель, участники</t>
  </si>
  <si>
    <t>Наименование государственной программы, подпрограммы государственной программы, основного мероприятия</t>
  </si>
  <si>
    <t>ВСЕГО, в том числе</t>
  </si>
  <si>
    <t>участник -                          комитет по физической культуре и спорту Курской области</t>
  </si>
  <si>
    <t>2019 г.</t>
  </si>
  <si>
    <t>2020 г.</t>
  </si>
  <si>
    <t>Обеспечение доступности приоритетных объектов и услуг в приоритетных сферах жизнедеятельности инвалидов и других маломобильных групп населения в Курской области</t>
  </si>
  <si>
    <t>Поддержание в актуальном состоянии информации (баз данных) о социально значимых объектах, об инвалидах и детях-инвалидах, предоставлении им мер социальной поддержки (приобретение компьютерного и офисного оборудования, программных продуктов, расходных материалов)</t>
  </si>
  <si>
    <t>участник -                          комитет информации и печати Курской области</t>
  </si>
  <si>
    <t>участник -                          комитет образования и науки Курской области</t>
  </si>
  <si>
    <t>участник -                          комитет здравоохранения Курской области</t>
  </si>
  <si>
    <t>участник -                             комитет по культуре Курской области</t>
  </si>
  <si>
    <t>2016 г.</t>
  </si>
  <si>
    <t>2017 г.</t>
  </si>
  <si>
    <t>2018 г.</t>
  </si>
  <si>
    <t>2014 г.</t>
  </si>
  <si>
    <t>2015 г.</t>
  </si>
  <si>
    <t>Подготовка и проведение репрезентативных социологических исследований оценки инвалидами отношения граждан, проживающих на территории Курской области, к проблемам инвалидов, оценки инвалидами состояния доступности приоритетных объектов и услуг в приоритетных сферах жизнедеятельности</t>
  </si>
  <si>
    <t>Разработка нормативно-правовых актов о порядке обеспечения доступной среды жизнедеятельности инвалидов и других маломобильных групп населения</t>
  </si>
  <si>
    <t>Обеспечение инвалидов техническими средствами реабилитации и (или) услугами и отдельных категорий граждан из числа ветеранов протезами (кроме зубных протезов), протезно-ортопедическими изделиями, а также выплаты компенсаций за самостоятельно приобретенные инвалидами технические средства реабилитации (ветеранами - протезы (кроме зубных протезов), протезно-ортопедические изделия) и (или) оплаченные услуги и ежегодные денежные компенсации расходов инвалидов на содержание и ветеринарное обслуживание собак-проводников</t>
  </si>
  <si>
    <t>Оказание материальной помощи особо нуждающимся семьям с детьми-инвалидами за счет средств областного бюджета на неотложные нужды</t>
  </si>
  <si>
    <t>Повышение уровня доступности приоритетных объектов и услуг в приоритетных сферах жизнедеятельности инвалидов и других маломобильных групп населения в Курской области</t>
  </si>
  <si>
    <t>Преодоление социальной разобщенности в обществе и формирование позитивного отношения к проблемам инвалидов и к проблеме обеспечения доступной среды жизнедеятельности для инвалидов и других маломобильных групп населения в Курской области</t>
  </si>
  <si>
    <t>Организация и проведение областных спартакиад среди инвалидов и детей-инвалидов</t>
  </si>
  <si>
    <t>Проведение работ по адаптации областных государственных  учреждений в приоритетных сферах жизнедеятельности в целях беспрепятственного доступа и обеспечения  доступности оказываемых ими услуг для инвалидов и  других маломобильных групп населения</t>
  </si>
  <si>
    <t>Организация и проведение оздоровительных и реабилитационных мероприятий для семей с детьми-инвалидами и детьми с ограниченными возможностями</t>
  </si>
  <si>
    <t>Совершенствование нормативно-правовой и организационной основы формирования доступной среды жизнедеятельности инвалидов и других маломобильных групп населения в Курской области</t>
  </si>
  <si>
    <t>Организация подготовки (переподготовки, повышения квалификации) специалистов по адаптивной физической культуре</t>
  </si>
  <si>
    <t>Основное мероприятие 01</t>
  </si>
  <si>
    <t>Основное мероприятие 02</t>
  </si>
  <si>
    <t>Основное мероприятие 03</t>
  </si>
  <si>
    <t>Основное мероприятие 04</t>
  </si>
  <si>
    <t>Основное мероприятие 05</t>
  </si>
  <si>
    <t>Основное мероприятие 06</t>
  </si>
  <si>
    <t>Основное мероприятие 07</t>
  </si>
  <si>
    <t>Основное мероприятие 08</t>
  </si>
  <si>
    <t>Основное мероприятие 09</t>
  </si>
  <si>
    <t>Основное мероприятие 10</t>
  </si>
  <si>
    <t>-</t>
  </si>
  <si>
    <t xml:space="preserve"> -</t>
  </si>
  <si>
    <t>Организация круглосуточных диспетчерских центров связи для глухих с целью оказания экстренной и иной социальной помощи</t>
  </si>
  <si>
    <t>Основное мероприятие 11</t>
  </si>
  <si>
    <t xml:space="preserve">Формирование благоприятного общественного мнения в отношении инвалидов с помощью средств массовой информации; информационное освещение проблем инвалидов                                                                          </t>
  </si>
  <si>
    <t>участник -                                      комитет по труду и занятости населения Курской области</t>
  </si>
  <si>
    <t>Укрепление материально-технической базы областного казенного учреждения социального обслуживания Курской области «Областной медико-социальный реабилитационный центр имени преподобного Феодосия Печерского» (в т.ч. приобретение реабилитационного, медицинского, технологического, спортивного и иного оборудования и инвентаря)</t>
  </si>
  <si>
    <t>Основное мероприятие 12</t>
  </si>
  <si>
    <t>Организация и проведение общественно-просветительских кампаний по распространению идей, принципов и средств формирования доступной среды для инвалидов и других маломобильных групп населения</t>
  </si>
  <si>
    <t>Создание специально отведенных парковочных мест для инвалидов</t>
  </si>
  <si>
    <t>04</t>
  </si>
  <si>
    <t>01</t>
  </si>
  <si>
    <t>05</t>
  </si>
  <si>
    <t>02</t>
  </si>
  <si>
    <t>06</t>
  </si>
  <si>
    <t>03</t>
  </si>
  <si>
    <t>07</t>
  </si>
  <si>
    <t>08</t>
  </si>
  <si>
    <t>09</t>
  </si>
  <si>
    <t>10</t>
  </si>
  <si>
    <t>ГП</t>
  </si>
  <si>
    <t>пГП</t>
  </si>
  <si>
    <t>ОМ</t>
  </si>
  <si>
    <t>областной бюджет</t>
  </si>
  <si>
    <t xml:space="preserve">федеральный бюджет                   </t>
  </si>
  <si>
    <t>12</t>
  </si>
  <si>
    <t>11</t>
  </si>
  <si>
    <t>4</t>
  </si>
  <si>
    <t>Определение приоритетных объектов и услуг в приоритетных сферах жизнедеятельности инвалидов и других маломобильных групп населения, подготовка и проведение паспортизации указанных объектов и услуг</t>
  </si>
  <si>
    <t>Обеспечение  областных государственных учреждений в приоритетных сферах жизнедеятельности  автотранспортом, оборудованным для перевозки инвалидов и других маломобильных групп населения</t>
  </si>
  <si>
    <t>2021 г.</t>
  </si>
  <si>
    <t>Предоставление из областного бюджета субсидий областным (региональным) организациям (отделениям) общероссийских общественных организаций инвалидов</t>
  </si>
  <si>
    <t>Формирование и размещение информации о доступности приоритетных объектов Курской области на интернет-портале                   http://zhit-vmeste.ru</t>
  </si>
  <si>
    <t xml:space="preserve">Организация субтитрования общественно значимых информационных телепрограмм на канале автономного учреждения Курской области «ТРК «Сейм» (в т.ч. приобретение оборудования)                                                                                          </t>
  </si>
  <si>
    <t>Обеспечение деятельности областного казенного учреждения «Центр медико-социальных услуг» в сфере социального обеспечения инвалидов и отдельных категорий граждан</t>
  </si>
  <si>
    <t>Основное мероприятие 13</t>
  </si>
  <si>
    <t>Предоставление субсидий специализированным предприятиям, образованным общероссийскими общественными организациями инвалидов</t>
  </si>
  <si>
    <t>13</t>
  </si>
  <si>
    <t>2022 г.</t>
  </si>
  <si>
    <t>2023 г.</t>
  </si>
  <si>
    <t>2024 г.</t>
  </si>
  <si>
    <t>ответственный исполнитель -           комитет социального обеспечения, материнства и детства Курской области</t>
  </si>
  <si>
    <t>ответственный исполнитель -           комитет социального обеспечения Курской области</t>
  </si>
  <si>
    <t>2025 г.</t>
  </si>
  <si>
    <t>Приобретение реабилитационного оборудования для ОКУ  "Курский областной центр психолого-педагогического, медицинского и социального сопровождения", предоставляющего услуги ранней помощи  детям с ОВЗ и инвалидностью, детям группы риска</t>
  </si>
  <si>
    <t>Разработка и внедрение модели межведомственного взаимодействия организаций, обеспечивающей услуги ранней помощи, преемственность в работе с инвалидами, в том числе с детьми-инвалидами, и их сопровождение</t>
  </si>
  <si>
    <t>Содействие самозанятости инвалидов, признанных в установленном порядке безработными</t>
  </si>
  <si>
    <t>Содействие проведению специальной оценки условий труда на рабочих местах для инвалидов</t>
  </si>
  <si>
    <t>Организация сопровождаемого содействия занятости инвалидов с учетом стойких нарушений функций организма и ограничений жизнедеятельности, включая сопровождение инвалида молодого возраста при трудоустройстве</t>
  </si>
  <si>
    <t>Содействие занятости инвалидов из числа выпускников образовательных организаций высшего образования и профессиональных образовательных организаций, обратившихся в органы службы занятости за содействием в поиске работы</t>
  </si>
  <si>
    <t>Разработка  проектов нормативных правовых актов, направленных на развитие комплексной реабилитации и повышение эффективности предоставления государственных и муниципальных услуг</t>
  </si>
  <si>
    <t>Основное мероприятие 14</t>
  </si>
  <si>
    <t>14</t>
  </si>
  <si>
    <t>Основное мероприятие 15</t>
  </si>
  <si>
    <t>15</t>
  </si>
  <si>
    <t>Основное мероприятие 16</t>
  </si>
  <si>
    <t>16</t>
  </si>
  <si>
    <t>Основное мероприятие 17</t>
  </si>
  <si>
    <t>Оказание социальных услуг по обучению инвалидов и членов их семей навыкам ухода, подбору и пользованию техническими средствами реабилитации, реабилитационным навыкам</t>
  </si>
  <si>
    <t>17</t>
  </si>
  <si>
    <t>Основное мероприятие 19</t>
  </si>
  <si>
    <t>19</t>
  </si>
  <si>
    <t>Основное мероприятие 20</t>
  </si>
  <si>
    <t>Оснащение реабилитационным оборудованием государственных учреждений здравоохранения  Курской области, осуществляющих мероприятия по медицинской реабилитации</t>
  </si>
  <si>
    <t>20</t>
  </si>
  <si>
    <t>Приобретение для государственных учреждений - центров занятости населения оборудования для организации профориентационной работы с инвалидами</t>
  </si>
  <si>
    <t>участник -                          комитет по труду и занятости населения Курской области</t>
  </si>
  <si>
    <t>Приобретение компьютерной техники и программного обеспечения для оснащения ОКУК «Курская библиотека слепых имени В.С. Алехина» для проведения реабилитационных мероприятий по социокультурной реабилитации для инвалидов по зрению</t>
  </si>
  <si>
    <t>участник -           комитет по культуре Курской области</t>
  </si>
  <si>
    <t>ответственный исполнитель -           комитет социального обеспечения, материнтва и детства Курской области</t>
  </si>
  <si>
    <t xml:space="preserve">      
</t>
  </si>
  <si>
    <t>Участие специалистов комитета социального обеспечения, материнства и детства Курской области и подведомственных учреждений в семинарах, совещаниях по проблемам граждан пожилого возраста, реабилитации инвалидов и детей-инвалидов, формирования доступной среды</t>
  </si>
  <si>
    <t xml:space="preserve">Оснащение реабилитационным оборудованием  учреждений спортивной направленности по адаптивной физической культуре и спорту Курской области </t>
  </si>
  <si>
    <t>Основное мероприятие 18</t>
  </si>
  <si>
    <t>0.000</t>
  </si>
  <si>
    <t xml:space="preserve">Приобретение реабилитационного оборудования Областного казенного учреждения социального обслуживания Курской области  «Областной медико-социальный реабилитационный центр имени преподобного Феодосия Печерского»
</t>
  </si>
  <si>
    <t>Создание информационной системы, обеспечивающей решение межведомственных задач по формированию системы комплексной реабилитации, услуг ранней помощи и сопровождения</t>
  </si>
  <si>
    <t>Подпрограмма 1</t>
  </si>
  <si>
    <t xml:space="preserve">Подпрограмма 2 </t>
  </si>
  <si>
    <t xml:space="preserve">Подпрограмма 3 </t>
  </si>
  <si>
    <t>Обеспечение инвалидов и детей-инвалидов в соответствии с рекомендациями в индивидуальных программах реабилитации техническими средствами реабилитации, не входящими в федеральный перечень реабилитационных мероприятий, технических средств реабилитации и услуг</t>
  </si>
  <si>
    <t>«Приложение № 3</t>
  </si>
  <si>
    <t>Государственная программа</t>
  </si>
  <si>
    <t>Информационно-методическое и кадровое обеспечение системы реабилитации и социальной интеграции инвалидов в Курской области (2014-2019 годы)</t>
  </si>
  <si>
    <t>Формирование  и совершенствование системы  комплексной реабилитации и абилитации инвалидов, в том числе детей-инвалидов, в Курской области (2020-2025 годы)</t>
  </si>
  <si>
    <t>Организация подготовки (переподготовки, повышения квалификации) специалистов, работающих с инвалидами, детьми-инвалидами, сурдопереводчиков и тифлосурдопереводчиков (2014-2019 годы)</t>
  </si>
  <si>
    <t>Определение потребности инвалидов, в том числе детей-инвалидов, в реабилитационных и абилитационных услугах, услугах ранней помощи в Курской области                   (2020-2025 годы)</t>
  </si>
  <si>
    <t>Участие специалистов комитета социального обеспечения Курской области и подведомственных учреждений в семинарах, совещаниях по проблемам граждан пожилого возраста, реабилитации инвалидов и детей-инвалидов, формирования доступной среды                                                     (2014-2019 годы)</t>
  </si>
  <si>
    <t>Организация подготовки (переподготовки, повышения квалификации) специалистов по адаптивной физической культуре                                                (2014-2019 годы)</t>
  </si>
  <si>
    <t>Проведение систематического мониторинга потребностей семей в услугах ранней помощи  (2020-2025 годы)</t>
  </si>
  <si>
    <t>Обеспечение деятельности областного казенного учреждения для детей, нуждающихся в психолого-педагогической, медицинской и социальной помощи "Курский областной центр психолого-педагогического, медицинского и социального сопровождения" по развитию системы ранней помощи детям с ОВЗ и инвалидностью, детям группы риска                                     (2020-2025 годы)</t>
  </si>
  <si>
    <t>Подпрограмма 4</t>
  </si>
  <si>
    <t xml:space="preserve"> Оснащение областных государственных учреждений реабилитационным, медицинским, технологическим оборудованием, техническими средствами реабилитации, специальным спортивным инвентарем и оборудованием, обеспечивающим создание условий для безопасной среды в приоритетных сферах жизнедеятельности инвалидов                          (2014-2019 годы)</t>
  </si>
  <si>
    <t xml:space="preserve">Осуществление взаимодействия с коммерческими организациями, осуществляющими деятельность по организации отдыха и развлечений, спорта и культуры, в части обеспечения закупки оборудования, необходимого для осуществления кинопоказов с подготовленным субтитрированием и тифлокомментированием в целях выполнения положений, предусмотренных Федеральным законом от 1 декабря 2014 года         № 419-ФЗ   «О внесении изменений в отдельные законодательные акты Российской Федерации по вопросам социальной защиты инвалидов в связи с ратификацией Конвенции о правах инвалидов» по обеспечению инвалидам равных с другими лицами условий беспрепятственного доступа к принадлежащим им объектам и предоставляемым на них услугам                     (2020-2025 годы)                        </t>
  </si>
  <si>
    <t>18</t>
  </si>
  <si>
    <t>ВСЕГО,                                           в том числе</t>
  </si>
  <si>
    <t>ВСЕГО,                                              в том числе</t>
  </si>
  <si>
    <t>областной  бюджет /федеральный бюджет</t>
  </si>
  <si>
    <t>Организация подготовки (переподготовки, повышения квалификации)  специалистов, работающих с инвалидами, обеспечивающих оказание реабилитационных или абилитационных мероприятий (услуг) инвалидам в различных сферах деятельности, услуг ранней помощи, сопровождаемого проживания,  сурдопереводчиков и тифлосурдопереводчиков</t>
  </si>
  <si>
    <r>
      <rPr>
        <u/>
        <sz val="12"/>
        <rFont val="Times New Roman"/>
        <family val="1"/>
        <charset val="204"/>
      </rPr>
      <t xml:space="preserve">областной  бюджет </t>
    </r>
    <r>
      <rPr>
        <sz val="12"/>
        <rFont val="Times New Roman"/>
        <family val="1"/>
        <charset val="204"/>
      </rPr>
      <t>федеральный бюджет</t>
    </r>
  </si>
  <si>
    <t xml:space="preserve">к государственной программе Курской области «Обеспечение доступности приоритетных объектов и услуг в приоритетных сферах жизнедеятельности инвалидов                                                                           и других маломобильных групп населения в Курской области» </t>
  </si>
  <si>
    <t xml:space="preserve"> Ресурсное обеспечение реализации государственной программы Курской области «Обеспечение доступности приоритетных объектов и услуг в приоритетных сферах                                                                                   жизнедеятельности инвалидов и других маломобильных групп населения Курской области» за счет бюджетных ассигнований областного бюджета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</si>
  <si>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(в редакции постановления Администрации Курской области                                                                     (от___________№____________)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</si>
</sst>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00"/>
    <numFmt numFmtId="166" formatCode="#,##0.000"/>
  </numFmts>
  <fonts count="1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Arial"/>
      <family val="2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5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2">
    <xf numFmtId="0" fontId="0" fillId="0" borderId="0" xfId="0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center" vertical="top" wrapText="1"/>
    </xf>
    <xf numFmtId="165" fontId="2" fillId="0" borderId="0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166" fontId="6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66" fontId="6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166" fontId="6" fillId="0" borderId="15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165" fontId="5" fillId="0" borderId="4" xfId="0" applyNumberFormat="1" applyFont="1" applyFill="1" applyBorder="1" applyAlignment="1">
      <alignment horizontal="center" vertical="top" wrapText="1"/>
    </xf>
    <xf numFmtId="165" fontId="6" fillId="0" borderId="0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justify" vertical="top" wrapText="1"/>
    </xf>
    <xf numFmtId="166" fontId="6" fillId="0" borderId="1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vertical="top" wrapText="1"/>
    </xf>
    <xf numFmtId="0" fontId="6" fillId="0" borderId="8" xfId="1" applyNumberFormat="1" applyFont="1" applyFill="1" applyBorder="1" applyAlignment="1">
      <alignment horizontal="center" vertical="top" wrapText="1"/>
    </xf>
    <xf numFmtId="49" fontId="6" fillId="0" borderId="8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justify" vertical="top" wrapText="1"/>
    </xf>
    <xf numFmtId="0" fontId="8" fillId="0" borderId="0" xfId="0" applyFont="1" applyFill="1" applyBorder="1" applyAlignment="1">
      <alignment wrapText="1"/>
    </xf>
    <xf numFmtId="49" fontId="8" fillId="0" borderId="0" xfId="0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justify" vertical="top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left" vertical="center" wrapText="1"/>
    </xf>
    <xf numFmtId="49" fontId="6" fillId="0" borderId="8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10" xfId="1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166" fontId="6" fillId="0" borderId="3" xfId="0" applyNumberFormat="1" applyFont="1" applyFill="1" applyBorder="1" applyAlignment="1">
      <alignment horizontal="center" vertical="center" wrapText="1"/>
    </xf>
    <xf numFmtId="166" fontId="6" fillId="0" borderId="8" xfId="0" applyNumberFormat="1" applyFont="1" applyFill="1" applyBorder="1" applyAlignment="1">
      <alignment horizontal="center" vertical="center" wrapText="1"/>
    </xf>
    <xf numFmtId="166" fontId="6" fillId="0" borderId="10" xfId="0" applyNumberFormat="1" applyFont="1" applyFill="1" applyBorder="1" applyAlignment="1">
      <alignment horizontal="center" vertical="center" wrapText="1"/>
    </xf>
    <xf numFmtId="166" fontId="6" fillId="0" borderId="15" xfId="0" applyNumberFormat="1" applyFont="1" applyFill="1" applyBorder="1" applyAlignment="1">
      <alignment horizontal="center" vertical="center" wrapText="1"/>
    </xf>
    <xf numFmtId="166" fontId="6" fillId="0" borderId="3" xfId="0" applyNumberFormat="1" applyFont="1" applyFill="1" applyBorder="1" applyAlignment="1">
      <alignment horizontal="center" wrapText="1"/>
    </xf>
    <xf numFmtId="166" fontId="6" fillId="0" borderId="1" xfId="0" applyNumberFormat="1" applyFont="1" applyFill="1" applyBorder="1" applyAlignment="1">
      <alignment horizont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6" fontId="6" fillId="0" borderId="4" xfId="0" applyNumberFormat="1" applyFont="1" applyFill="1" applyBorder="1" applyAlignment="1">
      <alignment horizontal="center" vertical="center" wrapText="1"/>
    </xf>
    <xf numFmtId="166" fontId="6" fillId="0" borderId="10" xfId="0" applyNumberFormat="1" applyFont="1" applyFill="1" applyBorder="1" applyAlignment="1">
      <alignment horizontal="center" wrapText="1"/>
    </xf>
    <xf numFmtId="166" fontId="6" fillId="0" borderId="0" xfId="0" applyNumberFormat="1" applyFont="1" applyFill="1" applyBorder="1" applyAlignment="1">
      <alignment horizontal="center" vertical="center" wrapText="1"/>
    </xf>
    <xf numFmtId="166" fontId="6" fillId="0" borderId="2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top" wrapText="1"/>
    </xf>
    <xf numFmtId="166" fontId="6" fillId="0" borderId="6" xfId="0" applyNumberFormat="1" applyFont="1" applyFill="1" applyBorder="1" applyAlignment="1">
      <alignment horizontal="center" vertical="center"/>
    </xf>
    <xf numFmtId="166" fontId="6" fillId="0" borderId="4" xfId="0" applyNumberFormat="1" applyFont="1" applyFill="1" applyBorder="1" applyAlignment="1">
      <alignment horizontal="center" vertical="center"/>
    </xf>
    <xf numFmtId="0" fontId="6" fillId="0" borderId="3" xfId="1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center" vertical="top" wrapText="1"/>
    </xf>
    <xf numFmtId="166" fontId="6" fillId="0" borderId="12" xfId="0" applyNumberFormat="1" applyFont="1" applyFill="1" applyBorder="1" applyAlignment="1">
      <alignment horizontal="center" vertical="top" wrapText="1"/>
    </xf>
    <xf numFmtId="166" fontId="6" fillId="0" borderId="2" xfId="0" applyNumberFormat="1" applyFont="1" applyFill="1" applyBorder="1" applyAlignment="1">
      <alignment horizontal="center" vertical="top" wrapText="1"/>
    </xf>
    <xf numFmtId="166" fontId="6" fillId="0" borderId="2" xfId="0" applyNumberFormat="1" applyFont="1" applyFill="1" applyBorder="1" applyAlignment="1">
      <alignment vertical="top" wrapText="1"/>
    </xf>
    <xf numFmtId="166" fontId="6" fillId="0" borderId="7" xfId="0" applyNumberFormat="1" applyFont="1" applyFill="1" applyBorder="1" applyAlignment="1">
      <alignment horizontal="center" wrapText="1"/>
    </xf>
    <xf numFmtId="166" fontId="6" fillId="0" borderId="9" xfId="0" applyNumberFormat="1" applyFont="1" applyFill="1" applyBorder="1" applyAlignment="1">
      <alignment horizontal="center" wrapText="1"/>
    </xf>
    <xf numFmtId="166" fontId="6" fillId="0" borderId="7" xfId="0" applyNumberFormat="1" applyFont="1" applyFill="1" applyBorder="1" applyAlignment="1">
      <alignment horizontal="center" vertical="top" wrapText="1"/>
    </xf>
    <xf numFmtId="166" fontId="6" fillId="0" borderId="13" xfId="0" applyNumberFormat="1" applyFont="1" applyFill="1" applyBorder="1" applyAlignment="1">
      <alignment horizontal="center" vertical="top" wrapText="1"/>
    </xf>
    <xf numFmtId="166" fontId="6" fillId="0" borderId="15" xfId="0" applyNumberFormat="1" applyFont="1" applyFill="1" applyBorder="1" applyAlignment="1">
      <alignment horizontal="center" vertical="top" wrapText="1"/>
    </xf>
    <xf numFmtId="166" fontId="6" fillId="0" borderId="3" xfId="0" applyNumberFormat="1" applyFont="1" applyFill="1" applyBorder="1" applyAlignment="1">
      <alignment horizontal="center" vertical="top" wrapText="1"/>
    </xf>
    <xf numFmtId="166" fontId="6" fillId="0" borderId="10" xfId="0" applyNumberFormat="1" applyFont="1" applyFill="1" applyBorder="1" applyAlignment="1">
      <alignment horizontal="center" vertical="top" wrapText="1"/>
    </xf>
    <xf numFmtId="166" fontId="6" fillId="0" borderId="9" xfId="0" applyNumberFormat="1" applyFont="1" applyFill="1" applyBorder="1" applyAlignment="1">
      <alignment horizontal="center" vertical="top" wrapText="1"/>
    </xf>
    <xf numFmtId="166" fontId="12" fillId="0" borderId="2" xfId="0" applyNumberFormat="1" applyFont="1" applyFill="1" applyBorder="1" applyAlignment="1">
      <alignment horizontal="center" vertical="center" wrapText="1"/>
    </xf>
    <xf numFmtId="166" fontId="12" fillId="0" borderId="12" xfId="0" applyNumberFormat="1" applyFont="1" applyFill="1" applyBorder="1" applyAlignment="1">
      <alignment horizontal="center" vertical="center" wrapText="1"/>
    </xf>
    <xf numFmtId="166" fontId="6" fillId="0" borderId="6" xfId="0" applyNumberFormat="1" applyFont="1" applyFill="1" applyBorder="1" applyAlignment="1">
      <alignment horizontal="center" vertical="center" wrapText="1"/>
    </xf>
    <xf numFmtId="166" fontId="6" fillId="0" borderId="9" xfId="0" applyNumberFormat="1" applyFont="1" applyFill="1" applyBorder="1" applyAlignment="1">
      <alignment horizontal="center" vertical="center" wrapText="1"/>
    </xf>
    <xf numFmtId="166" fontId="6" fillId="0" borderId="12" xfId="0" applyNumberFormat="1" applyFont="1" applyFill="1" applyBorder="1" applyAlignment="1">
      <alignment horizontal="center" vertical="center" wrapText="1"/>
    </xf>
    <xf numFmtId="166" fontId="6" fillId="0" borderId="8" xfId="0" applyNumberFormat="1" applyFont="1" applyFill="1" applyBorder="1" applyAlignment="1">
      <alignment horizontal="center" wrapText="1"/>
    </xf>
    <xf numFmtId="166" fontId="6" fillId="0" borderId="14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166" fontId="6" fillId="0" borderId="12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166" fontId="6" fillId="0" borderId="4" xfId="0" applyNumberFormat="1" applyFont="1" applyFill="1" applyBorder="1" applyAlignment="1">
      <alignment horizontal="center" vertical="top" wrapText="1"/>
    </xf>
    <xf numFmtId="0" fontId="6" fillId="0" borderId="3" xfId="1" applyNumberFormat="1" applyFont="1" applyFill="1" applyBorder="1" applyAlignment="1">
      <alignment horizontal="center" wrapText="1"/>
    </xf>
    <xf numFmtId="0" fontId="6" fillId="0" borderId="2" xfId="1" applyNumberFormat="1" applyFont="1" applyFill="1" applyBorder="1" applyAlignment="1">
      <alignment vertical="top" wrapText="1"/>
    </xf>
    <xf numFmtId="49" fontId="6" fillId="0" borderId="2" xfId="0" applyNumberFormat="1" applyFont="1" applyFill="1" applyBorder="1" applyAlignment="1">
      <alignment vertical="top" wrapText="1"/>
    </xf>
    <xf numFmtId="166" fontId="6" fillId="0" borderId="5" xfId="0" applyNumberFormat="1" applyFont="1" applyFill="1" applyBorder="1" applyAlignment="1">
      <alignment vertical="top" wrapText="1"/>
    </xf>
    <xf numFmtId="166" fontId="6" fillId="0" borderId="6" xfId="0" applyNumberFormat="1" applyFont="1" applyFill="1" applyBorder="1" applyAlignment="1">
      <alignment vertical="top" wrapText="1"/>
    </xf>
    <xf numFmtId="166" fontId="6" fillId="0" borderId="15" xfId="0" applyNumberFormat="1" applyFont="1" applyFill="1" applyBorder="1" applyAlignment="1">
      <alignment horizont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6" fontId="6" fillId="0" borderId="8" xfId="0" applyNumberFormat="1" applyFont="1" applyFill="1" applyBorder="1" applyAlignment="1">
      <alignment horizontal="center"/>
    </xf>
    <xf numFmtId="166" fontId="6" fillId="0" borderId="3" xfId="0" applyNumberFormat="1" applyFont="1" applyFill="1" applyBorder="1" applyAlignment="1">
      <alignment horizontal="center"/>
    </xf>
    <xf numFmtId="166" fontId="6" fillId="0" borderId="15" xfId="0" applyNumberFormat="1" applyFont="1" applyFill="1" applyBorder="1" applyAlignment="1">
      <alignment horizontal="center"/>
    </xf>
    <xf numFmtId="166" fontId="6" fillId="0" borderId="14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5" xfId="0" applyNumberFormat="1" applyFont="1" applyFill="1" applyBorder="1" applyAlignment="1">
      <alignment horizontal="center" vertical="center"/>
    </xf>
    <xf numFmtId="166" fontId="6" fillId="0" borderId="6" xfId="0" applyNumberFormat="1" applyFont="1" applyFill="1" applyBorder="1" applyAlignment="1">
      <alignment horizontal="center" vertical="top" wrapText="1"/>
    </xf>
    <xf numFmtId="166" fontId="6" fillId="0" borderId="3" xfId="0" applyNumberFormat="1" applyFont="1" applyFill="1" applyBorder="1" applyAlignment="1">
      <alignment horizontal="center" vertical="center" wrapText="1"/>
    </xf>
    <xf numFmtId="166" fontId="6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166" fontId="6" fillId="0" borderId="10" xfId="0" applyNumberFormat="1" applyFont="1" applyFill="1" applyBorder="1" applyAlignment="1">
      <alignment horizontal="center" vertical="center" wrapText="1"/>
    </xf>
    <xf numFmtId="166" fontId="6" fillId="0" borderId="12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3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justify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11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0" fontId="5" fillId="0" borderId="4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wrapText="1"/>
    </xf>
    <xf numFmtId="11" fontId="8" fillId="0" borderId="0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CCECFF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13"/>
  <sheetViews>
    <sheetView tabSelected="1" view="pageBreakPreview" zoomScale="68" zoomScaleNormal="80" zoomScaleSheetLayoutView="68" zoomScalePageLayoutView="70" workbookViewId="0">
      <selection activeCell="M4" sqref="M4:S4"/>
    </sheetView>
  </sheetViews>
  <sheetFormatPr defaultRowHeight="19.5"/>
  <cols>
    <col min="1" max="1" width="19.140625" style="38" customWidth="1"/>
    <col min="2" max="2" width="27.5703125" style="39" customWidth="1"/>
    <col min="3" max="3" width="23.28515625" style="6" customWidth="1"/>
    <col min="4" max="4" width="7.28515625" style="4" customWidth="1"/>
    <col min="5" max="5" width="8.42578125" style="4" customWidth="1"/>
    <col min="6" max="6" width="8.7109375" style="4" customWidth="1"/>
    <col min="7" max="7" width="6.7109375" style="4" customWidth="1"/>
    <col min="8" max="9" width="17" style="4" customWidth="1"/>
    <col min="10" max="10" width="17" style="23" customWidth="1"/>
    <col min="11" max="16" width="17" style="4" customWidth="1"/>
    <col min="17" max="19" width="17" style="37" customWidth="1"/>
    <col min="20" max="20" width="9.140625" style="1"/>
    <col min="21" max="21" width="13.5703125" style="1" customWidth="1"/>
    <col min="22" max="22" width="15.28515625" style="1" customWidth="1"/>
    <col min="23" max="23" width="12.28515625" style="1" customWidth="1"/>
    <col min="24" max="16384" width="9.140625" style="1"/>
  </cols>
  <sheetData>
    <row r="1" spans="1:23" ht="30" customHeight="1">
      <c r="A1" s="150" t="s">
        <v>112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23" ht="27.75" customHeight="1">
      <c r="A2" s="26"/>
      <c r="B2" s="3"/>
      <c r="H2" s="40"/>
      <c r="I2" s="40"/>
      <c r="J2" s="40"/>
      <c r="K2" s="40"/>
      <c r="L2" s="40"/>
      <c r="M2" s="162" t="s">
        <v>123</v>
      </c>
      <c r="N2" s="162"/>
      <c r="O2" s="162"/>
      <c r="P2" s="162"/>
      <c r="Q2" s="162"/>
      <c r="R2" s="162"/>
      <c r="S2" s="162"/>
    </row>
    <row r="3" spans="1:23" ht="63" customHeight="1">
      <c r="A3" s="26"/>
      <c r="B3" s="3"/>
      <c r="H3" s="41"/>
      <c r="I3" s="41"/>
      <c r="J3" s="41"/>
      <c r="K3" s="41"/>
      <c r="L3" s="41"/>
      <c r="M3" s="163" t="s">
        <v>142</v>
      </c>
      <c r="N3" s="163"/>
      <c r="O3" s="163"/>
      <c r="P3" s="163"/>
      <c r="Q3" s="163"/>
      <c r="R3" s="163"/>
      <c r="S3" s="163"/>
    </row>
    <row r="4" spans="1:23" ht="42" customHeight="1">
      <c r="A4" s="26"/>
      <c r="B4" s="3"/>
      <c r="H4" s="42"/>
      <c r="I4" s="42"/>
      <c r="J4" s="42"/>
      <c r="K4" s="42"/>
      <c r="L4" s="42"/>
      <c r="M4" s="164" t="s">
        <v>144</v>
      </c>
      <c r="N4" s="164"/>
      <c r="O4" s="164"/>
      <c r="P4" s="164"/>
      <c r="Q4" s="164"/>
      <c r="R4" s="164"/>
      <c r="S4" s="164"/>
    </row>
    <row r="5" spans="1:23" ht="62.25" customHeight="1">
      <c r="A5" s="165" t="s">
        <v>143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U5" s="5"/>
      <c r="V5" s="5"/>
      <c r="W5" s="5"/>
    </row>
    <row r="6" spans="1:23" ht="22.5" customHeight="1"/>
    <row r="7" spans="1:23" ht="18" customHeight="1">
      <c r="A7" s="166" t="s">
        <v>0</v>
      </c>
      <c r="B7" s="168" t="s">
        <v>5</v>
      </c>
      <c r="C7" s="170" t="s">
        <v>4</v>
      </c>
      <c r="D7" s="152" t="s">
        <v>1</v>
      </c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</row>
    <row r="8" spans="1:23" ht="111" customHeight="1">
      <c r="A8" s="167"/>
      <c r="B8" s="169"/>
      <c r="C8" s="171"/>
      <c r="D8" s="79" t="s">
        <v>2</v>
      </c>
      <c r="E8" s="79" t="s">
        <v>62</v>
      </c>
      <c r="F8" s="79" t="s">
        <v>63</v>
      </c>
      <c r="G8" s="79" t="s">
        <v>64</v>
      </c>
      <c r="H8" s="22" t="s">
        <v>19</v>
      </c>
      <c r="I8" s="22" t="s">
        <v>20</v>
      </c>
      <c r="J8" s="22" t="s">
        <v>16</v>
      </c>
      <c r="K8" s="22" t="s">
        <v>17</v>
      </c>
      <c r="L8" s="22" t="s">
        <v>18</v>
      </c>
      <c r="M8" s="22" t="s">
        <v>8</v>
      </c>
      <c r="N8" s="22" t="s">
        <v>9</v>
      </c>
      <c r="O8" s="22" t="s">
        <v>72</v>
      </c>
      <c r="P8" s="22" t="s">
        <v>80</v>
      </c>
      <c r="Q8" s="22" t="s">
        <v>81</v>
      </c>
      <c r="R8" s="22" t="s">
        <v>82</v>
      </c>
      <c r="S8" s="22" t="s">
        <v>85</v>
      </c>
    </row>
    <row r="9" spans="1:23" ht="30.75" customHeight="1">
      <c r="A9" s="134" t="s">
        <v>124</v>
      </c>
      <c r="B9" s="134" t="s">
        <v>10</v>
      </c>
      <c r="C9" s="27" t="s">
        <v>138</v>
      </c>
      <c r="D9" s="74" t="s">
        <v>3</v>
      </c>
      <c r="E9" s="73" t="s">
        <v>52</v>
      </c>
      <c r="F9" s="74" t="s">
        <v>3</v>
      </c>
      <c r="G9" s="74" t="s">
        <v>3</v>
      </c>
      <c r="H9" s="58">
        <v>200403.6</v>
      </c>
      <c r="I9" s="58">
        <v>352826.95</v>
      </c>
      <c r="J9" s="58">
        <v>365821.25</v>
      </c>
      <c r="K9" s="58">
        <f>SUM(K12,K14,K15,K16,K17,K18,K19)</f>
        <v>374784.61499999999</v>
      </c>
      <c r="L9" s="58">
        <f>L12+L14+L16+L17+L18+L19</f>
        <v>14747.728999999999</v>
      </c>
      <c r="M9" s="58">
        <f>M13+M14+M15+M16+M17+M18+M19</f>
        <v>18066.236000000001</v>
      </c>
      <c r="N9" s="58">
        <f>N13+N14+N15+N16+N17+N18+N19</f>
        <v>29188.893999999997</v>
      </c>
      <c r="O9" s="58">
        <f>O13+O14+O15+O16+O17+O18+O19</f>
        <v>29165.093999999997</v>
      </c>
      <c r="P9" s="58">
        <f>P13+P14+P15+P16+P17+P18+P19</f>
        <v>29503.493999999999</v>
      </c>
      <c r="Q9" s="58">
        <f>Q13+Q14+Q16+Q17+Q18+Q19</f>
        <v>14006.494000000001</v>
      </c>
      <c r="R9" s="58">
        <f>R13+R14+R16+R17+R18+R19</f>
        <v>14506.494000000001</v>
      </c>
      <c r="S9" s="58">
        <f>S13+S14+S16+S17+S18+S19</f>
        <v>15106.494000000001</v>
      </c>
    </row>
    <row r="10" spans="1:23" ht="24.75" customHeight="1">
      <c r="A10" s="135"/>
      <c r="B10" s="135"/>
      <c r="C10" s="119" t="s">
        <v>139</v>
      </c>
      <c r="D10" s="18" t="s">
        <v>3</v>
      </c>
      <c r="E10" s="17" t="s">
        <v>52</v>
      </c>
      <c r="F10" s="18" t="s">
        <v>3</v>
      </c>
      <c r="G10" s="18" t="s">
        <v>3</v>
      </c>
      <c r="H10" s="62">
        <v>200403.6</v>
      </c>
      <c r="I10" s="62">
        <v>352826.95</v>
      </c>
      <c r="J10" s="62">
        <v>365821.25</v>
      </c>
      <c r="K10" s="62">
        <v>374784.61499999999</v>
      </c>
      <c r="L10" s="62">
        <f>L12+L14+L16+L17+L18+L19</f>
        <v>14747.728999999999</v>
      </c>
      <c r="M10" s="62">
        <v>18066.236000000001</v>
      </c>
      <c r="N10" s="62">
        <f>N9</f>
        <v>29188.893999999997</v>
      </c>
      <c r="O10" s="62">
        <f>O9</f>
        <v>29165.093999999997</v>
      </c>
      <c r="P10" s="62">
        <f>P9</f>
        <v>29503.493999999999</v>
      </c>
      <c r="Q10" s="62">
        <f>Q13+Q14+Q16+Q17+Q18+Q19</f>
        <v>14006.494000000001</v>
      </c>
      <c r="R10" s="62">
        <f>R13+R14+R16+R17+R18+R19</f>
        <v>14506.494000000001</v>
      </c>
      <c r="S10" s="62">
        <f>S13+S14+S16+S17+S18+S19</f>
        <v>15106.494000000001</v>
      </c>
    </row>
    <row r="11" spans="1:23" ht="14.25" customHeight="1">
      <c r="A11" s="135"/>
      <c r="B11" s="135"/>
      <c r="C11" s="120"/>
      <c r="D11" s="98"/>
      <c r="E11" s="99"/>
      <c r="F11" s="98"/>
      <c r="G11" s="98"/>
      <c r="H11" s="80"/>
      <c r="I11" s="80"/>
      <c r="J11" s="80">
        <f>J46+J215</f>
        <v>13706.3</v>
      </c>
      <c r="K11" s="80">
        <f>K46+K215</f>
        <v>9292.7970000000005</v>
      </c>
      <c r="L11" s="80">
        <f>L46+L215</f>
        <v>2115.3000000000002</v>
      </c>
      <c r="M11" s="80"/>
      <c r="N11" s="80">
        <f>N90</f>
        <v>14145</v>
      </c>
      <c r="O11" s="80">
        <f t="shared" ref="O11:P11" si="0">O90</f>
        <v>14145</v>
      </c>
      <c r="P11" s="80">
        <f t="shared" si="0"/>
        <v>14004.4</v>
      </c>
      <c r="Q11" s="100"/>
      <c r="R11" s="100"/>
      <c r="S11" s="82"/>
    </row>
    <row r="12" spans="1:23" ht="49.5" customHeight="1">
      <c r="A12" s="135"/>
      <c r="B12" s="135"/>
      <c r="C12" s="27" t="s">
        <v>84</v>
      </c>
      <c r="D12" s="74">
        <v>805</v>
      </c>
      <c r="E12" s="73" t="s">
        <v>52</v>
      </c>
      <c r="F12" s="48" t="s">
        <v>3</v>
      </c>
      <c r="G12" s="74" t="s">
        <v>3</v>
      </c>
      <c r="H12" s="59">
        <v>180292</v>
      </c>
      <c r="I12" s="58">
        <v>346197.19999999995</v>
      </c>
      <c r="J12" s="59">
        <v>354325.5</v>
      </c>
      <c r="K12" s="60">
        <f>SUM(K20+K57+K67+K85+K216)</f>
        <v>365672.93599999999</v>
      </c>
      <c r="L12" s="58">
        <f>L22+L47+L85+L216</f>
        <v>9292.2999999999993</v>
      </c>
      <c r="M12" s="61" t="s">
        <v>42</v>
      </c>
      <c r="N12" s="59" t="s">
        <v>42</v>
      </c>
      <c r="O12" s="58" t="s">
        <v>42</v>
      </c>
      <c r="P12" s="59" t="s">
        <v>42</v>
      </c>
      <c r="Q12" s="58" t="s">
        <v>42</v>
      </c>
      <c r="R12" s="59" t="s">
        <v>42</v>
      </c>
      <c r="S12" s="58" t="s">
        <v>42</v>
      </c>
    </row>
    <row r="13" spans="1:23" s="11" customFormat="1" ht="109.5" customHeight="1">
      <c r="A13" s="135"/>
      <c r="B13" s="135"/>
      <c r="C13" s="21" t="s">
        <v>83</v>
      </c>
      <c r="D13" s="74">
        <v>805</v>
      </c>
      <c r="E13" s="73" t="s">
        <v>52</v>
      </c>
      <c r="F13" s="74" t="s">
        <v>3</v>
      </c>
      <c r="G13" s="74" t="s">
        <v>3</v>
      </c>
      <c r="H13" s="58" t="s">
        <v>42</v>
      </c>
      <c r="I13" s="58" t="s">
        <v>42</v>
      </c>
      <c r="J13" s="58" t="s">
        <v>42</v>
      </c>
      <c r="K13" s="58" t="s">
        <v>42</v>
      </c>
      <c r="L13" s="58" t="s">
        <v>42</v>
      </c>
      <c r="M13" s="58">
        <f>SUM(M20+M58+M68+M78+M86+M217)</f>
        <v>15530.557000000001</v>
      </c>
      <c r="N13" s="58">
        <f t="shared" ref="N13:S13" si="1">SUM(N20+N58+N68+N78+N92+N217)</f>
        <v>17061.657999999999</v>
      </c>
      <c r="O13" s="58">
        <f t="shared" si="1"/>
        <v>17037.858</v>
      </c>
      <c r="P13" s="58">
        <f t="shared" si="1"/>
        <v>17376.258000000002</v>
      </c>
      <c r="Q13" s="58">
        <f t="shared" si="1"/>
        <v>12155.026</v>
      </c>
      <c r="R13" s="58">
        <f t="shared" si="1"/>
        <v>12655.026</v>
      </c>
      <c r="S13" s="58">
        <f t="shared" si="1"/>
        <v>13255.026</v>
      </c>
    </row>
    <row r="14" spans="1:23" s="11" customFormat="1" ht="69" customHeight="1">
      <c r="A14" s="135"/>
      <c r="B14" s="135"/>
      <c r="C14" s="30" t="s">
        <v>14</v>
      </c>
      <c r="D14" s="28">
        <v>804</v>
      </c>
      <c r="E14" s="29" t="s">
        <v>52</v>
      </c>
      <c r="F14" s="28" t="s">
        <v>3</v>
      </c>
      <c r="G14" s="28" t="s">
        <v>3</v>
      </c>
      <c r="H14" s="62">
        <v>3250</v>
      </c>
      <c r="I14" s="62">
        <v>0</v>
      </c>
      <c r="J14" s="63">
        <v>3800</v>
      </c>
      <c r="K14" s="63">
        <f>K49</f>
        <v>2345.6790000000001</v>
      </c>
      <c r="L14" s="63">
        <v>865.67899999999997</v>
      </c>
      <c r="M14" s="62">
        <v>445.67899999999997</v>
      </c>
      <c r="N14" s="62">
        <f>N49+N94</f>
        <v>3984.1400000000003</v>
      </c>
      <c r="O14" s="62">
        <f>O49+O94</f>
        <v>3984.1400000000003</v>
      </c>
      <c r="P14" s="62">
        <f>P49+P94</f>
        <v>3984.1400000000003</v>
      </c>
      <c r="Q14" s="62">
        <v>445.67899999999997</v>
      </c>
      <c r="R14" s="62">
        <v>445.67899999999997</v>
      </c>
      <c r="S14" s="62">
        <v>445.67899999999997</v>
      </c>
    </row>
    <row r="15" spans="1:23" s="31" customFormat="1" ht="60.75" customHeight="1">
      <c r="A15" s="135"/>
      <c r="B15" s="135"/>
      <c r="C15" s="30" t="s">
        <v>13</v>
      </c>
      <c r="D15" s="28">
        <v>803</v>
      </c>
      <c r="E15" s="29" t="s">
        <v>52</v>
      </c>
      <c r="F15" s="28" t="s">
        <v>3</v>
      </c>
      <c r="G15" s="28" t="s">
        <v>3</v>
      </c>
      <c r="H15" s="64">
        <v>6437</v>
      </c>
      <c r="I15" s="64">
        <v>2900</v>
      </c>
      <c r="J15" s="65">
        <v>0</v>
      </c>
      <c r="K15" s="65">
        <v>0</v>
      </c>
      <c r="L15" s="65">
        <v>0</v>
      </c>
      <c r="M15" s="64">
        <v>0</v>
      </c>
      <c r="N15" s="64">
        <f>N95</f>
        <v>3076.9229999999998</v>
      </c>
      <c r="O15" s="64">
        <f>O95</f>
        <v>3076.9229999999998</v>
      </c>
      <c r="P15" s="64">
        <f>P95</f>
        <v>3076.9229999999998</v>
      </c>
      <c r="Q15" s="58">
        <v>0</v>
      </c>
      <c r="R15" s="58">
        <v>0</v>
      </c>
      <c r="S15" s="58">
        <v>0</v>
      </c>
    </row>
    <row r="16" spans="1:23" s="11" customFormat="1" ht="49.5" customHeight="1">
      <c r="A16" s="135"/>
      <c r="B16" s="135"/>
      <c r="C16" s="27" t="s">
        <v>15</v>
      </c>
      <c r="D16" s="28">
        <v>806</v>
      </c>
      <c r="E16" s="28" t="s">
        <v>52</v>
      </c>
      <c r="F16" s="28" t="s">
        <v>3</v>
      </c>
      <c r="G16" s="28" t="s">
        <v>3</v>
      </c>
      <c r="H16" s="62">
        <v>7064.6</v>
      </c>
      <c r="I16" s="66">
        <v>3639.75</v>
      </c>
      <c r="J16" s="62">
        <v>2689.75</v>
      </c>
      <c r="K16" s="62">
        <v>2676</v>
      </c>
      <c r="L16" s="62">
        <f>SUM(L51+L219)</f>
        <v>1659.75</v>
      </c>
      <c r="M16" s="62">
        <f>SUM(M51+M219)</f>
        <v>0</v>
      </c>
      <c r="N16" s="62">
        <f>N93</f>
        <v>45</v>
      </c>
      <c r="O16" s="62">
        <f>O93</f>
        <v>45</v>
      </c>
      <c r="P16" s="62">
        <f>P93</f>
        <v>45</v>
      </c>
      <c r="Q16" s="62">
        <f>SUM(Q51+Q219)</f>
        <v>0</v>
      </c>
      <c r="R16" s="62">
        <f>SUM(R51+R219)</f>
        <v>0</v>
      </c>
      <c r="S16" s="62">
        <f>SUM(S51+S219)</f>
        <v>0</v>
      </c>
    </row>
    <row r="17" spans="1:19" s="15" customFormat="1" ht="77.25" customHeight="1">
      <c r="A17" s="135"/>
      <c r="B17" s="135"/>
      <c r="C17" s="30" t="s">
        <v>7</v>
      </c>
      <c r="D17" s="28">
        <v>809</v>
      </c>
      <c r="E17" s="28" t="s">
        <v>52</v>
      </c>
      <c r="F17" s="28" t="s">
        <v>3</v>
      </c>
      <c r="G17" s="28" t="s">
        <v>3</v>
      </c>
      <c r="H17" s="58">
        <v>3000</v>
      </c>
      <c r="I17" s="58">
        <v>0</v>
      </c>
      <c r="J17" s="58">
        <v>2450</v>
      </c>
      <c r="K17" s="58">
        <v>2000</v>
      </c>
      <c r="L17" s="58">
        <f>L52</f>
        <v>1420</v>
      </c>
      <c r="M17" s="58">
        <f>M52</f>
        <v>1000</v>
      </c>
      <c r="N17" s="58">
        <f>N52+N97</f>
        <v>4538.4609999999993</v>
      </c>
      <c r="O17" s="58">
        <f>O52+O97</f>
        <v>4538.4609999999993</v>
      </c>
      <c r="P17" s="58">
        <f>P52+P97</f>
        <v>4538.4609999999993</v>
      </c>
      <c r="Q17" s="58">
        <v>1000</v>
      </c>
      <c r="R17" s="58">
        <v>1000</v>
      </c>
      <c r="S17" s="58">
        <v>1000</v>
      </c>
    </row>
    <row r="18" spans="1:19" ht="61.5" customHeight="1">
      <c r="A18" s="135"/>
      <c r="B18" s="135"/>
      <c r="C18" s="32" t="s">
        <v>12</v>
      </c>
      <c r="D18" s="28">
        <v>811</v>
      </c>
      <c r="E18" s="29" t="s">
        <v>52</v>
      </c>
      <c r="F18" s="28" t="s">
        <v>3</v>
      </c>
      <c r="G18" s="28" t="s">
        <v>3</v>
      </c>
      <c r="H18" s="58">
        <v>360</v>
      </c>
      <c r="I18" s="64">
        <v>90</v>
      </c>
      <c r="J18" s="64">
        <v>90</v>
      </c>
      <c r="K18" s="58">
        <v>90</v>
      </c>
      <c r="L18" s="58">
        <v>90</v>
      </c>
      <c r="M18" s="64">
        <v>90</v>
      </c>
      <c r="N18" s="64">
        <v>90</v>
      </c>
      <c r="O18" s="64">
        <v>90</v>
      </c>
      <c r="P18" s="64">
        <v>90</v>
      </c>
      <c r="Q18" s="64">
        <v>90</v>
      </c>
      <c r="R18" s="64">
        <v>90</v>
      </c>
      <c r="S18" s="64">
        <v>90</v>
      </c>
    </row>
    <row r="19" spans="1:19" s="15" customFormat="1" ht="66.75" customHeight="1">
      <c r="A19" s="136"/>
      <c r="B19" s="135"/>
      <c r="C19" s="45" t="s">
        <v>47</v>
      </c>
      <c r="D19" s="28">
        <v>824</v>
      </c>
      <c r="E19" s="28" t="s">
        <v>52</v>
      </c>
      <c r="F19" s="28" t="s">
        <v>3</v>
      </c>
      <c r="G19" s="28" t="s">
        <v>3</v>
      </c>
      <c r="H19" s="58" t="s">
        <v>42</v>
      </c>
      <c r="I19" s="58" t="s">
        <v>42</v>
      </c>
      <c r="J19" s="58">
        <v>2466</v>
      </c>
      <c r="K19" s="58">
        <v>2000</v>
      </c>
      <c r="L19" s="58">
        <f>L53</f>
        <v>1420</v>
      </c>
      <c r="M19" s="58">
        <f>M53</f>
        <v>1000</v>
      </c>
      <c r="N19" s="58">
        <f>N53+N96</f>
        <v>392.71199999999999</v>
      </c>
      <c r="O19" s="58">
        <f>O53+O96</f>
        <v>392.71199999999999</v>
      </c>
      <c r="P19" s="58">
        <f>P53+P96</f>
        <v>392.71199999999999</v>
      </c>
      <c r="Q19" s="58">
        <v>315.78899999999999</v>
      </c>
      <c r="R19" s="58">
        <v>315.78899999999999</v>
      </c>
      <c r="S19" s="58">
        <v>315.78899999999999</v>
      </c>
    </row>
    <row r="20" spans="1:19" s="2" customFormat="1" ht="35.25" customHeight="1">
      <c r="A20" s="151" t="s">
        <v>119</v>
      </c>
      <c r="B20" s="134" t="s">
        <v>30</v>
      </c>
      <c r="C20" s="78" t="s">
        <v>138</v>
      </c>
      <c r="D20" s="28" t="s">
        <v>3</v>
      </c>
      <c r="E20" s="29" t="s">
        <v>52</v>
      </c>
      <c r="F20" s="8">
        <v>1</v>
      </c>
      <c r="G20" s="28" t="s">
        <v>3</v>
      </c>
      <c r="H20" s="64">
        <f>H22</f>
        <v>30</v>
      </c>
      <c r="I20" s="64">
        <f t="shared" ref="I20:L20" si="2">I22</f>
        <v>20</v>
      </c>
      <c r="J20" s="64">
        <f t="shared" si="2"/>
        <v>20</v>
      </c>
      <c r="K20" s="64">
        <f t="shared" si="2"/>
        <v>20</v>
      </c>
      <c r="L20" s="64">
        <f t="shared" si="2"/>
        <v>20</v>
      </c>
      <c r="M20" s="64">
        <f>M23</f>
        <v>20</v>
      </c>
      <c r="N20" s="64">
        <f t="shared" ref="N20:S20" si="3">N23</f>
        <v>20</v>
      </c>
      <c r="O20" s="64">
        <f t="shared" si="3"/>
        <v>20</v>
      </c>
      <c r="P20" s="64">
        <f t="shared" si="3"/>
        <v>20</v>
      </c>
      <c r="Q20" s="64">
        <f t="shared" si="3"/>
        <v>20</v>
      </c>
      <c r="R20" s="64">
        <f t="shared" si="3"/>
        <v>20</v>
      </c>
      <c r="S20" s="64">
        <f t="shared" si="3"/>
        <v>20</v>
      </c>
    </row>
    <row r="21" spans="1:19" s="2" customFormat="1" ht="27.75" customHeight="1">
      <c r="A21" s="152"/>
      <c r="B21" s="135"/>
      <c r="C21" s="10" t="s">
        <v>65</v>
      </c>
      <c r="D21" s="28" t="s">
        <v>3</v>
      </c>
      <c r="E21" s="29" t="s">
        <v>52</v>
      </c>
      <c r="F21" s="8">
        <v>1</v>
      </c>
      <c r="G21" s="28" t="s">
        <v>3</v>
      </c>
      <c r="H21" s="64">
        <f>H20</f>
        <v>30</v>
      </c>
      <c r="I21" s="64">
        <f t="shared" ref="I21:L21" si="4">I20</f>
        <v>20</v>
      </c>
      <c r="J21" s="64">
        <f t="shared" si="4"/>
        <v>20</v>
      </c>
      <c r="K21" s="64">
        <f t="shared" si="4"/>
        <v>20</v>
      </c>
      <c r="L21" s="64">
        <f t="shared" si="4"/>
        <v>20</v>
      </c>
      <c r="M21" s="64">
        <f>M23</f>
        <v>20</v>
      </c>
      <c r="N21" s="64">
        <f t="shared" ref="N21:S21" si="5">N23</f>
        <v>20</v>
      </c>
      <c r="O21" s="64">
        <f t="shared" si="5"/>
        <v>20</v>
      </c>
      <c r="P21" s="64">
        <f t="shared" si="5"/>
        <v>20</v>
      </c>
      <c r="Q21" s="64">
        <f t="shared" si="5"/>
        <v>20</v>
      </c>
      <c r="R21" s="64">
        <f t="shared" si="5"/>
        <v>20</v>
      </c>
      <c r="S21" s="64">
        <f t="shared" si="5"/>
        <v>20</v>
      </c>
    </row>
    <row r="22" spans="1:19" s="2" customFormat="1" ht="78.75" customHeight="1">
      <c r="A22" s="152"/>
      <c r="B22" s="135"/>
      <c r="C22" s="77" t="s">
        <v>84</v>
      </c>
      <c r="D22" s="28">
        <v>805</v>
      </c>
      <c r="E22" s="29" t="s">
        <v>52</v>
      </c>
      <c r="F22" s="8">
        <v>1</v>
      </c>
      <c r="G22" s="28" t="s">
        <v>3</v>
      </c>
      <c r="H22" s="64">
        <v>30</v>
      </c>
      <c r="I22" s="64">
        <v>20</v>
      </c>
      <c r="J22" s="64">
        <v>20</v>
      </c>
      <c r="K22" s="64">
        <v>20</v>
      </c>
      <c r="L22" s="64">
        <v>20</v>
      </c>
      <c r="M22" s="64" t="s">
        <v>42</v>
      </c>
      <c r="N22" s="64" t="s">
        <v>42</v>
      </c>
      <c r="O22" s="64" t="s">
        <v>42</v>
      </c>
      <c r="P22" s="64" t="s">
        <v>42</v>
      </c>
      <c r="Q22" s="64" t="s">
        <v>42</v>
      </c>
      <c r="R22" s="64" t="s">
        <v>42</v>
      </c>
      <c r="S22" s="64" t="s">
        <v>42</v>
      </c>
    </row>
    <row r="23" spans="1:19" s="2" customFormat="1" ht="110.25" customHeight="1">
      <c r="A23" s="153"/>
      <c r="B23" s="136"/>
      <c r="C23" s="78" t="s">
        <v>83</v>
      </c>
      <c r="D23" s="28">
        <v>805</v>
      </c>
      <c r="E23" s="29" t="s">
        <v>52</v>
      </c>
      <c r="F23" s="8">
        <v>1</v>
      </c>
      <c r="G23" s="28" t="s">
        <v>3</v>
      </c>
      <c r="H23" s="64" t="s">
        <v>42</v>
      </c>
      <c r="I23" s="64" t="s">
        <v>42</v>
      </c>
      <c r="J23" s="64" t="s">
        <v>42</v>
      </c>
      <c r="K23" s="64" t="s">
        <v>42</v>
      </c>
      <c r="L23" s="64" t="s">
        <v>42</v>
      </c>
      <c r="M23" s="64">
        <f>M27+M35+M39+M43</f>
        <v>20</v>
      </c>
      <c r="N23" s="64">
        <f t="shared" ref="N23:S23" si="6">N27+N35+N39+N43</f>
        <v>20</v>
      </c>
      <c r="O23" s="64">
        <f t="shared" si="6"/>
        <v>20</v>
      </c>
      <c r="P23" s="64">
        <f t="shared" si="6"/>
        <v>20</v>
      </c>
      <c r="Q23" s="64">
        <f t="shared" si="6"/>
        <v>20</v>
      </c>
      <c r="R23" s="64">
        <f t="shared" si="6"/>
        <v>20</v>
      </c>
      <c r="S23" s="64">
        <f t="shared" si="6"/>
        <v>20</v>
      </c>
    </row>
    <row r="24" spans="1:19" s="2" customFormat="1" ht="26.25" customHeight="1">
      <c r="A24" s="134" t="s">
        <v>32</v>
      </c>
      <c r="B24" s="134" t="s">
        <v>70</v>
      </c>
      <c r="C24" s="21" t="s">
        <v>6</v>
      </c>
      <c r="D24" s="28" t="s">
        <v>3</v>
      </c>
      <c r="E24" s="7" t="s">
        <v>52</v>
      </c>
      <c r="F24" s="8">
        <v>1</v>
      </c>
      <c r="G24" s="7" t="s">
        <v>53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f>M27+M28+M29+M30+M31</f>
        <v>0</v>
      </c>
      <c r="N24" s="64">
        <f t="shared" ref="N24:S24" si="7">N27+N28+N29+N30+N31</f>
        <v>0</v>
      </c>
      <c r="O24" s="64">
        <f t="shared" si="7"/>
        <v>0</v>
      </c>
      <c r="P24" s="64">
        <f t="shared" si="7"/>
        <v>0</v>
      </c>
      <c r="Q24" s="64">
        <f t="shared" si="7"/>
        <v>0</v>
      </c>
      <c r="R24" s="64">
        <f t="shared" si="7"/>
        <v>0</v>
      </c>
      <c r="S24" s="64">
        <f t="shared" si="7"/>
        <v>0</v>
      </c>
    </row>
    <row r="25" spans="1:19" s="2" customFormat="1" ht="20.25" customHeight="1">
      <c r="A25" s="135"/>
      <c r="B25" s="135"/>
      <c r="C25" s="21" t="s">
        <v>65</v>
      </c>
      <c r="D25" s="28" t="s">
        <v>3</v>
      </c>
      <c r="E25" s="7" t="s">
        <v>52</v>
      </c>
      <c r="F25" s="8">
        <v>1</v>
      </c>
      <c r="G25" s="7" t="s">
        <v>53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  <c r="N25" s="64">
        <v>0</v>
      </c>
      <c r="O25" s="64">
        <v>0</v>
      </c>
      <c r="P25" s="64">
        <v>0</v>
      </c>
      <c r="Q25" s="64">
        <v>0</v>
      </c>
      <c r="R25" s="64">
        <v>0</v>
      </c>
      <c r="S25" s="64">
        <v>0</v>
      </c>
    </row>
    <row r="26" spans="1:19" s="2" customFormat="1" ht="82.5" customHeight="1">
      <c r="A26" s="135"/>
      <c r="B26" s="135"/>
      <c r="C26" s="21" t="s">
        <v>84</v>
      </c>
      <c r="D26" s="28">
        <v>805</v>
      </c>
      <c r="E26" s="7" t="s">
        <v>52</v>
      </c>
      <c r="F26" s="8">
        <v>1</v>
      </c>
      <c r="G26" s="7" t="s">
        <v>53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 t="s">
        <v>42</v>
      </c>
      <c r="N26" s="64" t="s">
        <v>42</v>
      </c>
      <c r="O26" s="64" t="s">
        <v>42</v>
      </c>
      <c r="P26" s="64" t="s">
        <v>42</v>
      </c>
      <c r="Q26" s="64" t="s">
        <v>42</v>
      </c>
      <c r="R26" s="64" t="s">
        <v>42</v>
      </c>
      <c r="S26" s="64" t="s">
        <v>42</v>
      </c>
    </row>
    <row r="27" spans="1:19" s="2" customFormat="1" ht="113.25" customHeight="1">
      <c r="A27" s="135"/>
      <c r="B27" s="135"/>
      <c r="C27" s="21" t="s">
        <v>83</v>
      </c>
      <c r="D27" s="28">
        <v>805</v>
      </c>
      <c r="E27" s="7" t="s">
        <v>52</v>
      </c>
      <c r="F27" s="8">
        <v>1</v>
      </c>
      <c r="G27" s="7" t="s">
        <v>53</v>
      </c>
      <c r="H27" s="64" t="s">
        <v>42</v>
      </c>
      <c r="I27" s="64" t="s">
        <v>42</v>
      </c>
      <c r="J27" s="64" t="s">
        <v>42</v>
      </c>
      <c r="K27" s="64" t="s">
        <v>42</v>
      </c>
      <c r="L27" s="64" t="s">
        <v>42</v>
      </c>
      <c r="M27" s="64">
        <v>0</v>
      </c>
      <c r="N27" s="64">
        <v>0</v>
      </c>
      <c r="O27" s="64">
        <v>0</v>
      </c>
      <c r="P27" s="64">
        <v>0</v>
      </c>
      <c r="Q27" s="64">
        <v>0</v>
      </c>
      <c r="R27" s="64">
        <v>0</v>
      </c>
      <c r="S27" s="64">
        <v>0</v>
      </c>
    </row>
    <row r="28" spans="1:19" s="2" customFormat="1" ht="66.75" customHeight="1">
      <c r="A28" s="135"/>
      <c r="B28" s="135"/>
      <c r="C28" s="21" t="s">
        <v>13</v>
      </c>
      <c r="D28" s="8">
        <v>803</v>
      </c>
      <c r="E28" s="7" t="s">
        <v>52</v>
      </c>
      <c r="F28" s="8">
        <v>1</v>
      </c>
      <c r="G28" s="7" t="s">
        <v>53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4">
        <v>0</v>
      </c>
      <c r="N28" s="64">
        <v>0</v>
      </c>
      <c r="O28" s="64">
        <v>0</v>
      </c>
      <c r="P28" s="64">
        <v>0</v>
      </c>
      <c r="Q28" s="64">
        <v>0</v>
      </c>
      <c r="R28" s="64">
        <v>0</v>
      </c>
      <c r="S28" s="64">
        <v>0</v>
      </c>
    </row>
    <row r="29" spans="1:19" s="2" customFormat="1" ht="48" customHeight="1">
      <c r="A29" s="135"/>
      <c r="B29" s="135"/>
      <c r="C29" s="78" t="s">
        <v>15</v>
      </c>
      <c r="D29" s="8">
        <v>806</v>
      </c>
      <c r="E29" s="7" t="s">
        <v>52</v>
      </c>
      <c r="F29" s="8">
        <v>1</v>
      </c>
      <c r="G29" s="7" t="s">
        <v>53</v>
      </c>
      <c r="H29" s="64">
        <v>0</v>
      </c>
      <c r="I29" s="64">
        <v>0</v>
      </c>
      <c r="J29" s="64">
        <v>0</v>
      </c>
      <c r="K29" s="64">
        <v>0</v>
      </c>
      <c r="L29" s="64">
        <v>0</v>
      </c>
      <c r="M29" s="64">
        <v>0</v>
      </c>
      <c r="N29" s="64">
        <v>0</v>
      </c>
      <c r="O29" s="64">
        <v>0</v>
      </c>
      <c r="P29" s="64">
        <v>0</v>
      </c>
      <c r="Q29" s="64">
        <v>0</v>
      </c>
      <c r="R29" s="64">
        <v>0</v>
      </c>
      <c r="S29" s="64">
        <v>0</v>
      </c>
    </row>
    <row r="30" spans="1:19" s="2" customFormat="1" ht="83.25" customHeight="1">
      <c r="A30" s="135"/>
      <c r="B30" s="135"/>
      <c r="C30" s="78" t="s">
        <v>7</v>
      </c>
      <c r="D30" s="8">
        <v>809</v>
      </c>
      <c r="E30" s="7" t="s">
        <v>52</v>
      </c>
      <c r="F30" s="8">
        <v>1</v>
      </c>
      <c r="G30" s="7" t="s">
        <v>53</v>
      </c>
      <c r="H30" s="64">
        <v>0</v>
      </c>
      <c r="I30" s="64">
        <v>0</v>
      </c>
      <c r="J30" s="64">
        <v>0</v>
      </c>
      <c r="K30" s="64">
        <v>0</v>
      </c>
      <c r="L30" s="64">
        <v>0</v>
      </c>
      <c r="M30" s="64">
        <v>0</v>
      </c>
      <c r="N30" s="64">
        <v>0</v>
      </c>
      <c r="O30" s="64">
        <v>0</v>
      </c>
      <c r="P30" s="64">
        <v>0</v>
      </c>
      <c r="Q30" s="64">
        <v>0</v>
      </c>
      <c r="R30" s="64">
        <v>0</v>
      </c>
      <c r="S30" s="64">
        <v>0</v>
      </c>
    </row>
    <row r="31" spans="1:19" s="2" customFormat="1" ht="67.5" customHeight="1">
      <c r="A31" s="136"/>
      <c r="B31" s="136"/>
      <c r="C31" s="78" t="s">
        <v>14</v>
      </c>
      <c r="D31" s="28">
        <v>804</v>
      </c>
      <c r="E31" s="7" t="s">
        <v>52</v>
      </c>
      <c r="F31" s="8">
        <v>1</v>
      </c>
      <c r="G31" s="7" t="s">
        <v>53</v>
      </c>
      <c r="H31" s="64">
        <v>0</v>
      </c>
      <c r="I31" s="64">
        <v>0</v>
      </c>
      <c r="J31" s="64">
        <v>0</v>
      </c>
      <c r="K31" s="64">
        <v>0</v>
      </c>
      <c r="L31" s="64">
        <v>0</v>
      </c>
      <c r="M31" s="64">
        <v>0</v>
      </c>
      <c r="N31" s="64">
        <v>0</v>
      </c>
      <c r="O31" s="64">
        <v>0</v>
      </c>
      <c r="P31" s="64">
        <v>0</v>
      </c>
      <c r="Q31" s="64">
        <v>0</v>
      </c>
      <c r="R31" s="64">
        <v>0</v>
      </c>
      <c r="S31" s="64">
        <v>0</v>
      </c>
    </row>
    <row r="32" spans="1:19" s="2" customFormat="1" ht="22.5" customHeight="1">
      <c r="A32" s="134" t="s">
        <v>33</v>
      </c>
      <c r="B32" s="134" t="s">
        <v>74</v>
      </c>
      <c r="C32" s="78" t="s">
        <v>6</v>
      </c>
      <c r="D32" s="28" t="s">
        <v>3</v>
      </c>
      <c r="E32" s="7" t="s">
        <v>52</v>
      </c>
      <c r="F32" s="8">
        <v>1</v>
      </c>
      <c r="G32" s="7" t="s">
        <v>55</v>
      </c>
      <c r="H32" s="64">
        <v>0</v>
      </c>
      <c r="I32" s="64">
        <v>0</v>
      </c>
      <c r="J32" s="64">
        <v>0</v>
      </c>
      <c r="K32" s="64">
        <v>0</v>
      </c>
      <c r="L32" s="64">
        <v>0</v>
      </c>
      <c r="M32" s="64">
        <f>M35</f>
        <v>0</v>
      </c>
      <c r="N32" s="64">
        <f t="shared" ref="N32:S32" si="8">N35</f>
        <v>0</v>
      </c>
      <c r="O32" s="64">
        <f t="shared" si="8"/>
        <v>0</v>
      </c>
      <c r="P32" s="64">
        <f t="shared" si="8"/>
        <v>0</v>
      </c>
      <c r="Q32" s="64">
        <f t="shared" si="8"/>
        <v>0</v>
      </c>
      <c r="R32" s="64">
        <f t="shared" si="8"/>
        <v>0</v>
      </c>
      <c r="S32" s="64">
        <f t="shared" si="8"/>
        <v>0</v>
      </c>
    </row>
    <row r="33" spans="1:19" s="2" customFormat="1" ht="21.75" customHeight="1">
      <c r="A33" s="135"/>
      <c r="B33" s="135"/>
      <c r="C33" s="78" t="s">
        <v>65</v>
      </c>
      <c r="D33" s="28" t="s">
        <v>3</v>
      </c>
      <c r="E33" s="7" t="s">
        <v>52</v>
      </c>
      <c r="F33" s="8">
        <v>1</v>
      </c>
      <c r="G33" s="7" t="s">
        <v>55</v>
      </c>
      <c r="H33" s="64">
        <v>0</v>
      </c>
      <c r="I33" s="64">
        <v>0</v>
      </c>
      <c r="J33" s="64">
        <v>0</v>
      </c>
      <c r="K33" s="64">
        <v>0</v>
      </c>
      <c r="L33" s="64">
        <v>0</v>
      </c>
      <c r="M33" s="64">
        <v>0</v>
      </c>
      <c r="N33" s="64">
        <v>0</v>
      </c>
      <c r="O33" s="64">
        <v>0</v>
      </c>
      <c r="P33" s="64">
        <v>0</v>
      </c>
      <c r="Q33" s="64">
        <v>0</v>
      </c>
      <c r="R33" s="64">
        <v>0</v>
      </c>
      <c r="S33" s="64">
        <v>0</v>
      </c>
    </row>
    <row r="34" spans="1:19" s="2" customFormat="1" ht="78.75" customHeight="1">
      <c r="A34" s="135"/>
      <c r="B34" s="135"/>
      <c r="C34" s="77" t="s">
        <v>84</v>
      </c>
      <c r="D34" s="9">
        <v>805</v>
      </c>
      <c r="E34" s="7" t="s">
        <v>52</v>
      </c>
      <c r="F34" s="8">
        <v>1</v>
      </c>
      <c r="G34" s="7" t="s">
        <v>55</v>
      </c>
      <c r="H34" s="64">
        <v>0</v>
      </c>
      <c r="I34" s="64">
        <v>0</v>
      </c>
      <c r="J34" s="64">
        <v>0</v>
      </c>
      <c r="K34" s="64">
        <v>0</v>
      </c>
      <c r="L34" s="64">
        <v>0</v>
      </c>
      <c r="M34" s="64" t="s">
        <v>42</v>
      </c>
      <c r="N34" s="64" t="s">
        <v>42</v>
      </c>
      <c r="O34" s="64" t="s">
        <v>42</v>
      </c>
      <c r="P34" s="64" t="s">
        <v>42</v>
      </c>
      <c r="Q34" s="64" t="s">
        <v>42</v>
      </c>
      <c r="R34" s="64" t="s">
        <v>42</v>
      </c>
      <c r="S34" s="64" t="s">
        <v>42</v>
      </c>
    </row>
    <row r="35" spans="1:19" s="2" customFormat="1" ht="111.75" customHeight="1">
      <c r="A35" s="136"/>
      <c r="B35" s="136"/>
      <c r="C35" s="78" t="s">
        <v>83</v>
      </c>
      <c r="D35" s="9">
        <v>805</v>
      </c>
      <c r="E35" s="7" t="s">
        <v>52</v>
      </c>
      <c r="F35" s="8">
        <v>1</v>
      </c>
      <c r="G35" s="7" t="s">
        <v>55</v>
      </c>
      <c r="H35" s="64" t="s">
        <v>42</v>
      </c>
      <c r="I35" s="64" t="s">
        <v>42</v>
      </c>
      <c r="J35" s="64" t="s">
        <v>42</v>
      </c>
      <c r="K35" s="64" t="s">
        <v>42</v>
      </c>
      <c r="L35" s="64" t="s">
        <v>42</v>
      </c>
      <c r="M35" s="64">
        <v>0</v>
      </c>
      <c r="N35" s="64">
        <v>0</v>
      </c>
      <c r="O35" s="64">
        <v>0</v>
      </c>
      <c r="P35" s="64">
        <v>0</v>
      </c>
      <c r="Q35" s="64">
        <v>0</v>
      </c>
      <c r="R35" s="64">
        <v>0</v>
      </c>
      <c r="S35" s="64">
        <v>0</v>
      </c>
    </row>
    <row r="36" spans="1:19" s="2" customFormat="1" ht="2.25" customHeight="1">
      <c r="A36" s="134" t="s">
        <v>34</v>
      </c>
      <c r="B36" s="134" t="s">
        <v>21</v>
      </c>
      <c r="C36" s="78" t="s">
        <v>138</v>
      </c>
      <c r="D36" s="28" t="s">
        <v>3</v>
      </c>
      <c r="E36" s="7" t="s">
        <v>52</v>
      </c>
      <c r="F36" s="8">
        <v>1</v>
      </c>
      <c r="G36" s="7" t="s">
        <v>57</v>
      </c>
      <c r="H36" s="64">
        <f>H38</f>
        <v>30</v>
      </c>
      <c r="I36" s="64">
        <f t="shared" ref="I36:L36" si="9">I38</f>
        <v>20</v>
      </c>
      <c r="J36" s="64">
        <f t="shared" si="9"/>
        <v>20</v>
      </c>
      <c r="K36" s="64">
        <f t="shared" si="9"/>
        <v>20</v>
      </c>
      <c r="L36" s="64">
        <f t="shared" si="9"/>
        <v>20</v>
      </c>
      <c r="M36" s="64">
        <f>M39</f>
        <v>20</v>
      </c>
      <c r="N36" s="64">
        <f t="shared" ref="N36:S36" si="10">N39</f>
        <v>20</v>
      </c>
      <c r="O36" s="64">
        <f t="shared" si="10"/>
        <v>20</v>
      </c>
      <c r="P36" s="64">
        <f t="shared" si="10"/>
        <v>20</v>
      </c>
      <c r="Q36" s="64">
        <f t="shared" si="10"/>
        <v>20</v>
      </c>
      <c r="R36" s="64">
        <f t="shared" si="10"/>
        <v>20</v>
      </c>
      <c r="S36" s="64">
        <f t="shared" si="10"/>
        <v>20</v>
      </c>
    </row>
    <row r="37" spans="1:19" s="2" customFormat="1" ht="188.25" customHeight="1">
      <c r="A37" s="135"/>
      <c r="B37" s="135"/>
      <c r="C37" s="78" t="s">
        <v>65</v>
      </c>
      <c r="D37" s="28" t="s">
        <v>3</v>
      </c>
      <c r="E37" s="7" t="s">
        <v>52</v>
      </c>
      <c r="F37" s="8">
        <v>1</v>
      </c>
      <c r="G37" s="7" t="s">
        <v>57</v>
      </c>
      <c r="H37" s="64">
        <f>H36</f>
        <v>30</v>
      </c>
      <c r="I37" s="64">
        <f t="shared" ref="I37:S37" si="11">I36</f>
        <v>20</v>
      </c>
      <c r="J37" s="64">
        <f t="shared" si="11"/>
        <v>20</v>
      </c>
      <c r="K37" s="64">
        <f t="shared" si="11"/>
        <v>20</v>
      </c>
      <c r="L37" s="64">
        <f t="shared" si="11"/>
        <v>20</v>
      </c>
      <c r="M37" s="64">
        <f t="shared" si="11"/>
        <v>20</v>
      </c>
      <c r="N37" s="64">
        <f t="shared" si="11"/>
        <v>20</v>
      </c>
      <c r="O37" s="64">
        <f t="shared" si="11"/>
        <v>20</v>
      </c>
      <c r="P37" s="64">
        <f t="shared" si="11"/>
        <v>20</v>
      </c>
      <c r="Q37" s="64">
        <f t="shared" si="11"/>
        <v>20</v>
      </c>
      <c r="R37" s="64">
        <f t="shared" si="11"/>
        <v>20</v>
      </c>
      <c r="S37" s="64">
        <f t="shared" si="11"/>
        <v>20</v>
      </c>
    </row>
    <row r="38" spans="1:19" s="2" customFormat="1" ht="119.25" customHeight="1">
      <c r="A38" s="135"/>
      <c r="B38" s="135"/>
      <c r="C38" s="77" t="s">
        <v>84</v>
      </c>
      <c r="D38" s="28">
        <v>805</v>
      </c>
      <c r="E38" s="7" t="s">
        <v>52</v>
      </c>
      <c r="F38" s="8">
        <v>1</v>
      </c>
      <c r="G38" s="7" t="s">
        <v>57</v>
      </c>
      <c r="H38" s="64">
        <v>30</v>
      </c>
      <c r="I38" s="64">
        <v>20</v>
      </c>
      <c r="J38" s="64">
        <v>20</v>
      </c>
      <c r="K38" s="64">
        <v>20</v>
      </c>
      <c r="L38" s="64">
        <v>20</v>
      </c>
      <c r="M38" s="64" t="s">
        <v>42</v>
      </c>
      <c r="N38" s="64" t="s">
        <v>42</v>
      </c>
      <c r="O38" s="64" t="s">
        <v>42</v>
      </c>
      <c r="P38" s="64" t="s">
        <v>42</v>
      </c>
      <c r="Q38" s="64" t="s">
        <v>42</v>
      </c>
      <c r="R38" s="64" t="s">
        <v>42</v>
      </c>
      <c r="S38" s="64" t="s">
        <v>42</v>
      </c>
    </row>
    <row r="39" spans="1:19" s="2" customFormat="1" ht="111.75" customHeight="1">
      <c r="A39" s="136"/>
      <c r="B39" s="136"/>
      <c r="C39" s="78" t="s">
        <v>83</v>
      </c>
      <c r="D39" s="28">
        <v>805</v>
      </c>
      <c r="E39" s="7" t="s">
        <v>52</v>
      </c>
      <c r="F39" s="8">
        <v>1</v>
      </c>
      <c r="G39" s="7" t="s">
        <v>57</v>
      </c>
      <c r="H39" s="64" t="s">
        <v>42</v>
      </c>
      <c r="I39" s="64" t="s">
        <v>42</v>
      </c>
      <c r="J39" s="64" t="s">
        <v>42</v>
      </c>
      <c r="K39" s="64" t="s">
        <v>42</v>
      </c>
      <c r="L39" s="64" t="s">
        <v>42</v>
      </c>
      <c r="M39" s="64">
        <v>20</v>
      </c>
      <c r="N39" s="64">
        <v>20</v>
      </c>
      <c r="O39" s="64">
        <v>20</v>
      </c>
      <c r="P39" s="64">
        <v>20</v>
      </c>
      <c r="Q39" s="64">
        <v>20</v>
      </c>
      <c r="R39" s="64">
        <v>20</v>
      </c>
      <c r="S39" s="64">
        <v>20</v>
      </c>
    </row>
    <row r="40" spans="1:19" s="2" customFormat="1" ht="20.25" customHeight="1">
      <c r="A40" s="134" t="s">
        <v>35</v>
      </c>
      <c r="B40" s="134" t="s">
        <v>22</v>
      </c>
      <c r="C40" s="78" t="s">
        <v>6</v>
      </c>
      <c r="D40" s="9" t="s">
        <v>3</v>
      </c>
      <c r="E40" s="7" t="s">
        <v>52</v>
      </c>
      <c r="F40" s="8">
        <v>1</v>
      </c>
      <c r="G40" s="7" t="s">
        <v>52</v>
      </c>
      <c r="H40" s="64">
        <v>0</v>
      </c>
      <c r="I40" s="64">
        <v>0</v>
      </c>
      <c r="J40" s="64">
        <v>0</v>
      </c>
      <c r="K40" s="64">
        <v>0</v>
      </c>
      <c r="L40" s="64">
        <v>0</v>
      </c>
      <c r="M40" s="64">
        <f>M43</f>
        <v>0</v>
      </c>
      <c r="N40" s="64">
        <f t="shared" ref="N40:S40" si="12">N43</f>
        <v>0</v>
      </c>
      <c r="O40" s="64">
        <f t="shared" si="12"/>
        <v>0</v>
      </c>
      <c r="P40" s="64">
        <f t="shared" si="12"/>
        <v>0</v>
      </c>
      <c r="Q40" s="64">
        <f t="shared" si="12"/>
        <v>0</v>
      </c>
      <c r="R40" s="64">
        <f t="shared" si="12"/>
        <v>0</v>
      </c>
      <c r="S40" s="64">
        <f t="shared" si="12"/>
        <v>0</v>
      </c>
    </row>
    <row r="41" spans="1:19" s="2" customFormat="1" ht="21" customHeight="1">
      <c r="A41" s="135"/>
      <c r="B41" s="135"/>
      <c r="C41" s="78" t="s">
        <v>65</v>
      </c>
      <c r="D41" s="9" t="s">
        <v>3</v>
      </c>
      <c r="E41" s="7" t="s">
        <v>52</v>
      </c>
      <c r="F41" s="8">
        <v>1</v>
      </c>
      <c r="G41" s="7" t="s">
        <v>52</v>
      </c>
      <c r="H41" s="64">
        <v>0</v>
      </c>
      <c r="I41" s="64">
        <v>0</v>
      </c>
      <c r="J41" s="64">
        <v>0</v>
      </c>
      <c r="K41" s="64">
        <v>0</v>
      </c>
      <c r="L41" s="64">
        <v>0</v>
      </c>
      <c r="M41" s="64">
        <v>0</v>
      </c>
      <c r="N41" s="64">
        <v>0</v>
      </c>
      <c r="O41" s="64">
        <v>0</v>
      </c>
      <c r="P41" s="64">
        <v>0</v>
      </c>
      <c r="Q41" s="64">
        <v>0</v>
      </c>
      <c r="R41" s="64">
        <v>0</v>
      </c>
      <c r="S41" s="64">
        <v>0</v>
      </c>
    </row>
    <row r="42" spans="1:19" s="2" customFormat="1" ht="78.75" customHeight="1">
      <c r="A42" s="135"/>
      <c r="B42" s="135"/>
      <c r="C42" s="76" t="s">
        <v>84</v>
      </c>
      <c r="D42" s="9">
        <v>805</v>
      </c>
      <c r="E42" s="7" t="s">
        <v>52</v>
      </c>
      <c r="F42" s="8">
        <v>1</v>
      </c>
      <c r="G42" s="7" t="s">
        <v>52</v>
      </c>
      <c r="H42" s="64">
        <v>0</v>
      </c>
      <c r="I42" s="64">
        <v>0</v>
      </c>
      <c r="J42" s="64">
        <v>0</v>
      </c>
      <c r="K42" s="64">
        <v>0</v>
      </c>
      <c r="L42" s="64">
        <v>0</v>
      </c>
      <c r="M42" s="64" t="s">
        <v>42</v>
      </c>
      <c r="N42" s="64" t="s">
        <v>42</v>
      </c>
      <c r="O42" s="64" t="s">
        <v>42</v>
      </c>
      <c r="P42" s="64" t="s">
        <v>42</v>
      </c>
      <c r="Q42" s="64" t="s">
        <v>42</v>
      </c>
      <c r="R42" s="64" t="s">
        <v>42</v>
      </c>
      <c r="S42" s="64" t="s">
        <v>42</v>
      </c>
    </row>
    <row r="43" spans="1:19" s="2" customFormat="1" ht="111.75" customHeight="1">
      <c r="A43" s="136"/>
      <c r="B43" s="135"/>
      <c r="C43" s="78" t="s">
        <v>83</v>
      </c>
      <c r="D43" s="9">
        <v>805</v>
      </c>
      <c r="E43" s="7" t="s">
        <v>52</v>
      </c>
      <c r="F43" s="8">
        <v>1</v>
      </c>
      <c r="G43" s="7" t="s">
        <v>52</v>
      </c>
      <c r="H43" s="64" t="s">
        <v>42</v>
      </c>
      <c r="I43" s="64" t="s">
        <v>42</v>
      </c>
      <c r="J43" s="64" t="s">
        <v>42</v>
      </c>
      <c r="K43" s="64" t="s">
        <v>42</v>
      </c>
      <c r="L43" s="64" t="s">
        <v>42</v>
      </c>
      <c r="M43" s="64">
        <v>0</v>
      </c>
      <c r="N43" s="64">
        <v>0</v>
      </c>
      <c r="O43" s="64">
        <v>0</v>
      </c>
      <c r="P43" s="64">
        <v>0</v>
      </c>
      <c r="Q43" s="64">
        <v>0</v>
      </c>
      <c r="R43" s="64">
        <v>0</v>
      </c>
      <c r="S43" s="64">
        <v>0</v>
      </c>
    </row>
    <row r="44" spans="1:19" s="12" customFormat="1" ht="34.5" customHeight="1">
      <c r="A44" s="146" t="s">
        <v>120</v>
      </c>
      <c r="B44" s="134" t="s">
        <v>25</v>
      </c>
      <c r="C44" s="46" t="s">
        <v>138</v>
      </c>
      <c r="D44" s="74" t="s">
        <v>3</v>
      </c>
      <c r="E44" s="47" t="s">
        <v>52</v>
      </c>
      <c r="F44" s="74">
        <v>2</v>
      </c>
      <c r="G44" s="48" t="s">
        <v>3</v>
      </c>
      <c r="H44" s="58">
        <f t="shared" ref="H44:O44" si="13">H54+H64+H71+H75</f>
        <v>27167</v>
      </c>
      <c r="I44" s="58">
        <f t="shared" si="13"/>
        <v>12770.75</v>
      </c>
      <c r="J44" s="58">
        <f t="shared" si="13"/>
        <v>18196.05</v>
      </c>
      <c r="K44" s="58">
        <f t="shared" si="13"/>
        <v>16524.728999999999</v>
      </c>
      <c r="L44" s="58">
        <f t="shared" si="13"/>
        <v>7450.7290000000003</v>
      </c>
      <c r="M44" s="58">
        <f t="shared" si="13"/>
        <v>7345.6790000000001</v>
      </c>
      <c r="N44" s="58">
        <f t="shared" si="13"/>
        <v>6661.4679999999998</v>
      </c>
      <c r="O44" s="58">
        <f t="shared" si="13"/>
        <v>6661.4679999999998</v>
      </c>
      <c r="P44" s="58">
        <f>P48+P49+P51+P52+P53</f>
        <v>6961.4679999999998</v>
      </c>
      <c r="Q44" s="59">
        <f>Q48+Q49+Q51+Q52+Q53</f>
        <v>7261.4679999999998</v>
      </c>
      <c r="R44" s="58">
        <f>R48+R49+R51+R52+R53</f>
        <v>7561.4679999999998</v>
      </c>
      <c r="S44" s="58">
        <f>S54+S64+S71+S75</f>
        <v>7861.4679999999998</v>
      </c>
    </row>
    <row r="45" spans="1:19" s="12" customFormat="1" ht="23.25" customHeight="1">
      <c r="A45" s="147"/>
      <c r="B45" s="135"/>
      <c r="C45" s="119" t="s">
        <v>139</v>
      </c>
      <c r="D45" s="18" t="s">
        <v>3</v>
      </c>
      <c r="E45" s="18" t="s">
        <v>52</v>
      </c>
      <c r="F45" s="18">
        <v>2</v>
      </c>
      <c r="G45" s="18" t="s">
        <v>3</v>
      </c>
      <c r="H45" s="62">
        <f>H47+H49+H50+H51+H52+H53</f>
        <v>27167</v>
      </c>
      <c r="I45" s="62">
        <f t="shared" ref="I45:L45" si="14">I47+I49+I50+I51+I52+I53</f>
        <v>12770.75</v>
      </c>
      <c r="J45" s="62">
        <f t="shared" si="14"/>
        <v>18196.05</v>
      </c>
      <c r="K45" s="62">
        <f t="shared" si="14"/>
        <v>16524.728999999999</v>
      </c>
      <c r="L45" s="62">
        <f t="shared" si="14"/>
        <v>7450.7290000000003</v>
      </c>
      <c r="M45" s="62">
        <f>M48+M49+M50+M51+M52+M53</f>
        <v>7345.6790000000001</v>
      </c>
      <c r="N45" s="62">
        <f t="shared" ref="N45:S45" si="15">N48+N49+N50+N51+N52+N53</f>
        <v>6661.4679999999998</v>
      </c>
      <c r="O45" s="62">
        <f t="shared" si="15"/>
        <v>6661.4679999999998</v>
      </c>
      <c r="P45" s="62">
        <f t="shared" si="15"/>
        <v>6961.4679999999998</v>
      </c>
      <c r="Q45" s="62">
        <f t="shared" si="15"/>
        <v>7261.4679999999998</v>
      </c>
      <c r="R45" s="62">
        <f t="shared" si="15"/>
        <v>7561.4679999999998</v>
      </c>
      <c r="S45" s="62">
        <f t="shared" si="15"/>
        <v>7861.4679999999998</v>
      </c>
    </row>
    <row r="46" spans="1:19" s="12" customFormat="1" ht="18" customHeight="1">
      <c r="A46" s="147"/>
      <c r="B46" s="135"/>
      <c r="C46" s="120"/>
      <c r="D46" s="101"/>
      <c r="E46" s="101"/>
      <c r="F46" s="101"/>
      <c r="G46" s="101"/>
      <c r="H46" s="82"/>
      <c r="I46" s="100"/>
      <c r="J46" s="102">
        <v>10206.299999999999</v>
      </c>
      <c r="K46" s="102">
        <v>8662.0930000000008</v>
      </c>
      <c r="L46" s="102">
        <v>2115.3000000000002</v>
      </c>
      <c r="M46" s="81"/>
      <c r="N46" s="81"/>
      <c r="O46" s="81"/>
      <c r="P46" s="81"/>
      <c r="Q46" s="81"/>
      <c r="R46" s="81"/>
      <c r="S46" s="81"/>
    </row>
    <row r="47" spans="1:19" s="12" customFormat="1" ht="81" customHeight="1">
      <c r="A47" s="147"/>
      <c r="B47" s="135"/>
      <c r="C47" s="30" t="s">
        <v>84</v>
      </c>
      <c r="D47" s="74">
        <v>805</v>
      </c>
      <c r="E47" s="74" t="s">
        <v>52</v>
      </c>
      <c r="F47" s="74">
        <v>2</v>
      </c>
      <c r="G47" s="74" t="s">
        <v>3</v>
      </c>
      <c r="H47" s="58">
        <v>8415.4</v>
      </c>
      <c r="I47" s="58">
        <v>6456</v>
      </c>
      <c r="J47" s="58">
        <v>7040.3</v>
      </c>
      <c r="K47" s="58">
        <v>7753.05</v>
      </c>
      <c r="L47" s="60">
        <f>SUM(L57,L67,L73,L77)</f>
        <v>2335.3000000000002</v>
      </c>
      <c r="M47" s="58" t="s">
        <v>42</v>
      </c>
      <c r="N47" s="59" t="s">
        <v>42</v>
      </c>
      <c r="O47" s="58" t="s">
        <v>42</v>
      </c>
      <c r="P47" s="59" t="s">
        <v>42</v>
      </c>
      <c r="Q47" s="58" t="s">
        <v>42</v>
      </c>
      <c r="R47" s="59" t="s">
        <v>42</v>
      </c>
      <c r="S47" s="58" t="s">
        <v>42</v>
      </c>
    </row>
    <row r="48" spans="1:19" s="12" customFormat="1" ht="111" customHeight="1">
      <c r="A48" s="147"/>
      <c r="B48" s="135"/>
      <c r="C48" s="30" t="s">
        <v>83</v>
      </c>
      <c r="D48" s="74">
        <v>805</v>
      </c>
      <c r="E48" s="74" t="s">
        <v>52</v>
      </c>
      <c r="F48" s="74">
        <v>2</v>
      </c>
      <c r="G48" s="74" t="s">
        <v>3</v>
      </c>
      <c r="H48" s="58" t="s">
        <v>42</v>
      </c>
      <c r="I48" s="58" t="s">
        <v>42</v>
      </c>
      <c r="J48" s="58" t="s">
        <v>42</v>
      </c>
      <c r="K48" s="58" t="s">
        <v>42</v>
      </c>
      <c r="L48" s="58" t="s">
        <v>42</v>
      </c>
      <c r="M48" s="58">
        <f t="shared" ref="M48:S48" si="16">M58+M68+M78</f>
        <v>4900</v>
      </c>
      <c r="N48" s="58">
        <f t="shared" si="16"/>
        <v>4900</v>
      </c>
      <c r="O48" s="58">
        <f t="shared" si="16"/>
        <v>4900</v>
      </c>
      <c r="P48" s="58">
        <f t="shared" si="16"/>
        <v>5200</v>
      </c>
      <c r="Q48" s="58">
        <f t="shared" si="16"/>
        <v>5500</v>
      </c>
      <c r="R48" s="58">
        <f t="shared" si="16"/>
        <v>5800</v>
      </c>
      <c r="S48" s="58">
        <f t="shared" si="16"/>
        <v>6100</v>
      </c>
    </row>
    <row r="49" spans="1:19" s="15" customFormat="1" ht="64.5" customHeight="1">
      <c r="A49" s="147"/>
      <c r="B49" s="135"/>
      <c r="C49" s="27" t="s">
        <v>14</v>
      </c>
      <c r="D49" s="74">
        <v>804</v>
      </c>
      <c r="E49" s="74" t="s">
        <v>52</v>
      </c>
      <c r="F49" s="74">
        <v>2</v>
      </c>
      <c r="G49" s="74" t="s">
        <v>3</v>
      </c>
      <c r="H49" s="58">
        <v>3250</v>
      </c>
      <c r="I49" s="58">
        <v>0</v>
      </c>
      <c r="J49" s="60">
        <v>3800</v>
      </c>
      <c r="K49" s="60">
        <v>2345.6790000000001</v>
      </c>
      <c r="L49" s="58">
        <v>865.67899999999997</v>
      </c>
      <c r="M49" s="61">
        <v>445.67899999999997</v>
      </c>
      <c r="N49" s="58">
        <f>N60</f>
        <v>445.67899999999997</v>
      </c>
      <c r="O49" s="58">
        <v>445.67899999999997</v>
      </c>
      <c r="P49" s="58">
        <v>445.67899999999997</v>
      </c>
      <c r="Q49" s="58">
        <v>445.67899999999997</v>
      </c>
      <c r="R49" s="58">
        <v>445.67899999999997</v>
      </c>
      <c r="S49" s="58">
        <v>445.67899999999997</v>
      </c>
    </row>
    <row r="50" spans="1:19" s="15" customFormat="1" ht="67.5" customHeight="1">
      <c r="A50" s="147"/>
      <c r="B50" s="135"/>
      <c r="C50" s="30" t="s">
        <v>13</v>
      </c>
      <c r="D50" s="28">
        <v>803</v>
      </c>
      <c r="E50" s="7" t="s">
        <v>52</v>
      </c>
      <c r="F50" s="28">
        <v>2</v>
      </c>
      <c r="G50" s="28" t="s">
        <v>3</v>
      </c>
      <c r="H50" s="64">
        <v>6437</v>
      </c>
      <c r="I50" s="64">
        <v>2900</v>
      </c>
      <c r="J50" s="64">
        <v>0</v>
      </c>
      <c r="K50" s="64">
        <v>0</v>
      </c>
      <c r="L50" s="64">
        <v>0</v>
      </c>
      <c r="M50" s="64">
        <v>0</v>
      </c>
      <c r="N50" s="64">
        <v>0</v>
      </c>
      <c r="O50" s="64">
        <v>0</v>
      </c>
      <c r="P50" s="64">
        <v>0</v>
      </c>
      <c r="Q50" s="64">
        <v>0</v>
      </c>
      <c r="R50" s="64">
        <v>0</v>
      </c>
      <c r="S50" s="64">
        <v>0</v>
      </c>
    </row>
    <row r="51" spans="1:19" s="12" customFormat="1" ht="50.25" customHeight="1">
      <c r="A51" s="147"/>
      <c r="B51" s="135"/>
      <c r="C51" s="30" t="s">
        <v>15</v>
      </c>
      <c r="D51" s="49">
        <v>806</v>
      </c>
      <c r="E51" s="49" t="s">
        <v>52</v>
      </c>
      <c r="F51" s="49">
        <v>2</v>
      </c>
      <c r="G51" s="49" t="s">
        <v>3</v>
      </c>
      <c r="H51" s="65">
        <v>6064.6</v>
      </c>
      <c r="I51" s="65">
        <v>3414.75</v>
      </c>
      <c r="J51" s="65">
        <v>2439.75</v>
      </c>
      <c r="K51" s="58">
        <v>2426</v>
      </c>
      <c r="L51" s="67">
        <f>L59</f>
        <v>1409.75</v>
      </c>
      <c r="M51" s="58">
        <v>0</v>
      </c>
      <c r="N51" s="67">
        <f>N59+N69</f>
        <v>0</v>
      </c>
      <c r="O51" s="58">
        <v>0</v>
      </c>
      <c r="P51" s="67">
        <v>0</v>
      </c>
      <c r="Q51" s="58">
        <f>P51+P51*0.04</f>
        <v>0</v>
      </c>
      <c r="R51" s="67">
        <f>Q51+Q51*0.04</f>
        <v>0</v>
      </c>
      <c r="S51" s="58">
        <f>R51+R51*0.04</f>
        <v>0</v>
      </c>
    </row>
    <row r="52" spans="1:19" s="12" customFormat="1" ht="81" customHeight="1">
      <c r="A52" s="147"/>
      <c r="B52" s="135"/>
      <c r="C52" s="30" t="s">
        <v>7</v>
      </c>
      <c r="D52" s="74">
        <v>809</v>
      </c>
      <c r="E52" s="74" t="s">
        <v>52</v>
      </c>
      <c r="F52" s="74">
        <v>2</v>
      </c>
      <c r="G52" s="74" t="s">
        <v>3</v>
      </c>
      <c r="H52" s="58">
        <v>3000</v>
      </c>
      <c r="I52" s="58">
        <v>0</v>
      </c>
      <c r="J52" s="58">
        <v>2450</v>
      </c>
      <c r="K52" s="60">
        <v>2000</v>
      </c>
      <c r="L52" s="58">
        <f>L62</f>
        <v>1420</v>
      </c>
      <c r="M52" s="61">
        <f>M62</f>
        <v>1000</v>
      </c>
      <c r="N52" s="58">
        <f>N62</f>
        <v>1000</v>
      </c>
      <c r="O52" s="58">
        <v>1000</v>
      </c>
      <c r="P52" s="58">
        <v>1000</v>
      </c>
      <c r="Q52" s="58">
        <v>1000</v>
      </c>
      <c r="R52" s="58">
        <v>1000</v>
      </c>
      <c r="S52" s="58">
        <v>1000</v>
      </c>
    </row>
    <row r="53" spans="1:19" s="12" customFormat="1" ht="68.25" customHeight="1">
      <c r="A53" s="147"/>
      <c r="B53" s="135"/>
      <c r="C53" s="30" t="s">
        <v>47</v>
      </c>
      <c r="D53" s="74">
        <v>824</v>
      </c>
      <c r="E53" s="74" t="s">
        <v>52</v>
      </c>
      <c r="F53" s="74">
        <v>2</v>
      </c>
      <c r="G53" s="74" t="s">
        <v>3</v>
      </c>
      <c r="H53" s="58">
        <v>0</v>
      </c>
      <c r="I53" s="58">
        <v>0</v>
      </c>
      <c r="J53" s="58">
        <v>2466</v>
      </c>
      <c r="K53" s="60">
        <v>2000</v>
      </c>
      <c r="L53" s="58">
        <f>L63</f>
        <v>1420</v>
      </c>
      <c r="M53" s="61">
        <v>1000</v>
      </c>
      <c r="N53" s="58">
        <f>N63</f>
        <v>315.78899999999999</v>
      </c>
      <c r="O53" s="58">
        <v>315.78899999999999</v>
      </c>
      <c r="P53" s="58">
        <v>315.78899999999999</v>
      </c>
      <c r="Q53" s="58">
        <v>315.78899999999999</v>
      </c>
      <c r="R53" s="58">
        <v>315.78899999999999</v>
      </c>
      <c r="S53" s="58">
        <v>315.78899999999999</v>
      </c>
    </row>
    <row r="54" spans="1:19" s="12" customFormat="1" ht="41.25" customHeight="1">
      <c r="A54" s="134" t="s">
        <v>32</v>
      </c>
      <c r="B54" s="134" t="s">
        <v>28</v>
      </c>
      <c r="C54" s="30" t="s">
        <v>138</v>
      </c>
      <c r="D54" s="72" t="s">
        <v>3</v>
      </c>
      <c r="E54" s="73" t="s">
        <v>52</v>
      </c>
      <c r="F54" s="74">
        <v>2</v>
      </c>
      <c r="G54" s="73" t="s">
        <v>53</v>
      </c>
      <c r="H54" s="58">
        <f>H57+H59+H60+H61+H62+H63</f>
        <v>22277.9</v>
      </c>
      <c r="I54" s="58">
        <f>I57+I59+I60+I61+I62+I63</f>
        <v>9170.75</v>
      </c>
      <c r="J54" s="58">
        <f>J57+J59+J60+J61+J62+J63</f>
        <v>14955.75</v>
      </c>
      <c r="K54" s="58">
        <f>K57+K59+K60+K61+K62+K63</f>
        <v>10930.659</v>
      </c>
      <c r="L54" s="58">
        <f t="shared" ref="L54" si="17">L57+L59+L60+L61+L62+L63</f>
        <v>7050.7290000000003</v>
      </c>
      <c r="M54" s="58">
        <f>M58+M59+M60+M61+M62+M63</f>
        <v>3945.6790000000001</v>
      </c>
      <c r="N54" s="58">
        <f t="shared" ref="N54:S54" si="18">N58+N59+N60+N61+N62+N63</f>
        <v>3261.4679999999998</v>
      </c>
      <c r="O54" s="58">
        <f t="shared" si="18"/>
        <v>3261.4679999999998</v>
      </c>
      <c r="P54" s="58">
        <f t="shared" si="18"/>
        <v>3561.4679999999998</v>
      </c>
      <c r="Q54" s="58">
        <f t="shared" si="18"/>
        <v>3861.4679999999998</v>
      </c>
      <c r="R54" s="58">
        <f t="shared" si="18"/>
        <v>4161.4679999999998</v>
      </c>
      <c r="S54" s="58">
        <f t="shared" si="18"/>
        <v>4461.4679999999998</v>
      </c>
    </row>
    <row r="55" spans="1:19" s="12" customFormat="1" ht="28.5" customHeight="1">
      <c r="A55" s="135"/>
      <c r="B55" s="135"/>
      <c r="C55" s="119" t="s">
        <v>139</v>
      </c>
      <c r="D55" s="103" t="s">
        <v>3</v>
      </c>
      <c r="E55" s="17" t="s">
        <v>52</v>
      </c>
      <c r="F55" s="18">
        <v>2</v>
      </c>
      <c r="G55" s="17" t="s">
        <v>53</v>
      </c>
      <c r="H55" s="62">
        <f t="shared" ref="H55:S55" si="19">H54</f>
        <v>22277.9</v>
      </c>
      <c r="I55" s="62">
        <f t="shared" si="19"/>
        <v>9170.75</v>
      </c>
      <c r="J55" s="62">
        <f t="shared" si="19"/>
        <v>14955.75</v>
      </c>
      <c r="K55" s="62">
        <f t="shared" si="19"/>
        <v>10930.659</v>
      </c>
      <c r="L55" s="62">
        <f t="shared" si="19"/>
        <v>7050.7290000000003</v>
      </c>
      <c r="M55" s="62">
        <f t="shared" si="19"/>
        <v>3945.6790000000001</v>
      </c>
      <c r="N55" s="62">
        <f t="shared" si="19"/>
        <v>3261.4679999999998</v>
      </c>
      <c r="O55" s="62">
        <f t="shared" si="19"/>
        <v>3261.4679999999998</v>
      </c>
      <c r="P55" s="62">
        <f t="shared" si="19"/>
        <v>3561.4679999999998</v>
      </c>
      <c r="Q55" s="62">
        <f t="shared" si="19"/>
        <v>3861.4679999999998</v>
      </c>
      <c r="R55" s="62">
        <f t="shared" si="19"/>
        <v>4161.4679999999998</v>
      </c>
      <c r="S55" s="62">
        <f t="shared" si="19"/>
        <v>4461.4679999999998</v>
      </c>
    </row>
    <row r="56" spans="1:19" s="12" customFormat="1" ht="15" customHeight="1">
      <c r="A56" s="135"/>
      <c r="B56" s="135"/>
      <c r="C56" s="120"/>
      <c r="D56" s="104"/>
      <c r="E56" s="105"/>
      <c r="F56" s="101"/>
      <c r="G56" s="105"/>
      <c r="H56" s="82"/>
      <c r="I56" s="100"/>
      <c r="J56" s="102">
        <v>8966</v>
      </c>
      <c r="K56" s="102">
        <v>5729.6819999999998</v>
      </c>
      <c r="L56" s="102">
        <v>2115.3000000000002</v>
      </c>
      <c r="M56" s="106"/>
      <c r="N56" s="82"/>
      <c r="O56" s="82"/>
      <c r="P56" s="82"/>
      <c r="Q56" s="82"/>
      <c r="R56" s="82"/>
      <c r="S56" s="82"/>
    </row>
    <row r="57" spans="1:19" s="12" customFormat="1" ht="89.25" customHeight="1">
      <c r="A57" s="135"/>
      <c r="B57" s="135"/>
      <c r="C57" s="30" t="s">
        <v>84</v>
      </c>
      <c r="D57" s="72">
        <v>805</v>
      </c>
      <c r="E57" s="73" t="s">
        <v>52</v>
      </c>
      <c r="F57" s="74">
        <v>2</v>
      </c>
      <c r="G57" s="50" t="s">
        <v>53</v>
      </c>
      <c r="H57" s="58">
        <v>7215.4</v>
      </c>
      <c r="I57" s="60">
        <v>5756</v>
      </c>
      <c r="J57" s="58">
        <v>3800</v>
      </c>
      <c r="K57" s="58">
        <v>2158.98</v>
      </c>
      <c r="L57" s="58">
        <v>1935.3</v>
      </c>
      <c r="M57" s="58" t="s">
        <v>42</v>
      </c>
      <c r="N57" s="58" t="s">
        <v>42</v>
      </c>
      <c r="O57" s="58" t="s">
        <v>42</v>
      </c>
      <c r="P57" s="58" t="s">
        <v>42</v>
      </c>
      <c r="Q57" s="58" t="s">
        <v>42</v>
      </c>
      <c r="R57" s="58" t="s">
        <v>42</v>
      </c>
      <c r="S57" s="58" t="s">
        <v>42</v>
      </c>
    </row>
    <row r="58" spans="1:19" s="12" customFormat="1" ht="114.75" customHeight="1">
      <c r="A58" s="135"/>
      <c r="B58" s="135"/>
      <c r="C58" s="30" t="s">
        <v>83</v>
      </c>
      <c r="D58" s="72">
        <v>805</v>
      </c>
      <c r="E58" s="73" t="s">
        <v>52</v>
      </c>
      <c r="F58" s="74">
        <v>2</v>
      </c>
      <c r="G58" s="73" t="s">
        <v>53</v>
      </c>
      <c r="H58" s="58" t="s">
        <v>42</v>
      </c>
      <c r="I58" s="58" t="s">
        <v>42</v>
      </c>
      <c r="J58" s="58" t="s">
        <v>42</v>
      </c>
      <c r="K58" s="58" t="s">
        <v>42</v>
      </c>
      <c r="L58" s="58" t="s">
        <v>42</v>
      </c>
      <c r="M58" s="58">
        <v>1500</v>
      </c>
      <c r="N58" s="58">
        <v>1500</v>
      </c>
      <c r="O58" s="58">
        <v>1500</v>
      </c>
      <c r="P58" s="58">
        <v>1800</v>
      </c>
      <c r="Q58" s="58">
        <v>2100</v>
      </c>
      <c r="R58" s="58">
        <v>2400</v>
      </c>
      <c r="S58" s="58">
        <v>2700</v>
      </c>
    </row>
    <row r="59" spans="1:19" s="15" customFormat="1" ht="52.5" customHeight="1">
      <c r="A59" s="135"/>
      <c r="B59" s="135"/>
      <c r="C59" s="30" t="s">
        <v>15</v>
      </c>
      <c r="D59" s="74">
        <v>806</v>
      </c>
      <c r="E59" s="73" t="s">
        <v>52</v>
      </c>
      <c r="F59" s="74">
        <v>2</v>
      </c>
      <c r="G59" s="73" t="s">
        <v>53</v>
      </c>
      <c r="H59" s="58">
        <v>5275.5</v>
      </c>
      <c r="I59" s="58">
        <v>3414.75</v>
      </c>
      <c r="J59" s="60">
        <v>2439.75</v>
      </c>
      <c r="K59" s="58">
        <v>2426</v>
      </c>
      <c r="L59" s="58">
        <v>1409.75</v>
      </c>
      <c r="M59" s="61">
        <v>0</v>
      </c>
      <c r="N59" s="58">
        <v>0</v>
      </c>
      <c r="O59" s="58">
        <v>0</v>
      </c>
      <c r="P59" s="58">
        <v>0</v>
      </c>
      <c r="Q59" s="58">
        <v>0</v>
      </c>
      <c r="R59" s="58">
        <v>0</v>
      </c>
      <c r="S59" s="58">
        <v>0</v>
      </c>
    </row>
    <row r="60" spans="1:19" s="15" customFormat="1" ht="65.25" customHeight="1">
      <c r="A60" s="135"/>
      <c r="B60" s="135"/>
      <c r="C60" s="30" t="s">
        <v>14</v>
      </c>
      <c r="D60" s="74">
        <v>804</v>
      </c>
      <c r="E60" s="73" t="s">
        <v>52</v>
      </c>
      <c r="F60" s="74">
        <v>2</v>
      </c>
      <c r="G60" s="73" t="s">
        <v>53</v>
      </c>
      <c r="H60" s="58">
        <v>3250</v>
      </c>
      <c r="I60" s="58">
        <v>0</v>
      </c>
      <c r="J60" s="60">
        <v>3800</v>
      </c>
      <c r="K60" s="58">
        <v>2345.6790000000001</v>
      </c>
      <c r="L60" s="58">
        <v>865.67899999999997</v>
      </c>
      <c r="M60" s="61">
        <v>445.67899999999997</v>
      </c>
      <c r="N60" s="58">
        <v>445.67899999999997</v>
      </c>
      <c r="O60" s="58">
        <v>445.67899999999997</v>
      </c>
      <c r="P60" s="58">
        <v>445.67899999999997</v>
      </c>
      <c r="Q60" s="58">
        <v>445.67899999999997</v>
      </c>
      <c r="R60" s="58">
        <v>445.67899999999997</v>
      </c>
      <c r="S60" s="58">
        <v>445.67899999999997</v>
      </c>
    </row>
    <row r="61" spans="1:19" s="2" customFormat="1" ht="64.5" customHeight="1">
      <c r="A61" s="135"/>
      <c r="B61" s="135"/>
      <c r="C61" s="33" t="s">
        <v>13</v>
      </c>
      <c r="D61" s="9">
        <v>803</v>
      </c>
      <c r="E61" s="29" t="s">
        <v>52</v>
      </c>
      <c r="F61" s="28">
        <v>2</v>
      </c>
      <c r="G61" s="29" t="s">
        <v>53</v>
      </c>
      <c r="H61" s="64">
        <v>3537</v>
      </c>
      <c r="I61" s="64">
        <v>0</v>
      </c>
      <c r="J61" s="64">
        <v>0</v>
      </c>
      <c r="K61" s="64">
        <v>0</v>
      </c>
      <c r="L61" s="64">
        <v>0</v>
      </c>
      <c r="M61" s="64">
        <v>0</v>
      </c>
      <c r="N61" s="64">
        <v>0</v>
      </c>
      <c r="O61" s="64">
        <v>0</v>
      </c>
      <c r="P61" s="64">
        <v>0</v>
      </c>
      <c r="Q61" s="64">
        <v>0</v>
      </c>
      <c r="R61" s="64">
        <v>0</v>
      </c>
      <c r="S61" s="64">
        <v>0</v>
      </c>
    </row>
    <row r="62" spans="1:19" s="12" customFormat="1" ht="82.5" customHeight="1">
      <c r="A62" s="135"/>
      <c r="B62" s="135"/>
      <c r="C62" s="30" t="s">
        <v>7</v>
      </c>
      <c r="D62" s="74">
        <v>809</v>
      </c>
      <c r="E62" s="73" t="s">
        <v>52</v>
      </c>
      <c r="F62" s="74">
        <v>2</v>
      </c>
      <c r="G62" s="73" t="s">
        <v>53</v>
      </c>
      <c r="H62" s="58">
        <v>3000</v>
      </c>
      <c r="I62" s="58">
        <v>0</v>
      </c>
      <c r="J62" s="60">
        <v>2450</v>
      </c>
      <c r="K62" s="58">
        <v>2000</v>
      </c>
      <c r="L62" s="58">
        <v>1420</v>
      </c>
      <c r="M62" s="61">
        <v>1000</v>
      </c>
      <c r="N62" s="58">
        <v>1000</v>
      </c>
      <c r="O62" s="58">
        <v>1000</v>
      </c>
      <c r="P62" s="58">
        <v>1000</v>
      </c>
      <c r="Q62" s="58">
        <v>1000</v>
      </c>
      <c r="R62" s="58">
        <v>1000</v>
      </c>
      <c r="S62" s="58">
        <v>1000</v>
      </c>
    </row>
    <row r="63" spans="1:19" s="12" customFormat="1" ht="69" customHeight="1">
      <c r="A63" s="135"/>
      <c r="B63" s="135"/>
      <c r="C63" s="30" t="s">
        <v>47</v>
      </c>
      <c r="D63" s="72">
        <v>824</v>
      </c>
      <c r="E63" s="73" t="s">
        <v>52</v>
      </c>
      <c r="F63" s="74">
        <v>2</v>
      </c>
      <c r="G63" s="73" t="s">
        <v>53</v>
      </c>
      <c r="H63" s="58">
        <v>0</v>
      </c>
      <c r="I63" s="58">
        <v>0</v>
      </c>
      <c r="J63" s="58">
        <v>2466</v>
      </c>
      <c r="K63" s="58">
        <v>2000</v>
      </c>
      <c r="L63" s="58">
        <v>1420</v>
      </c>
      <c r="M63" s="58">
        <v>1000</v>
      </c>
      <c r="N63" s="58">
        <v>315.78899999999999</v>
      </c>
      <c r="O63" s="58">
        <v>315.78899999999999</v>
      </c>
      <c r="P63" s="58">
        <v>315.78899999999999</v>
      </c>
      <c r="Q63" s="58">
        <v>315.78899999999999</v>
      </c>
      <c r="R63" s="58">
        <v>315.78899999999999</v>
      </c>
      <c r="S63" s="58">
        <v>315.78899999999999</v>
      </c>
    </row>
    <row r="64" spans="1:19" s="12" customFormat="1" ht="39" customHeight="1">
      <c r="A64" s="134" t="s">
        <v>33</v>
      </c>
      <c r="B64" s="134" t="s">
        <v>71</v>
      </c>
      <c r="C64" s="30" t="s">
        <v>138</v>
      </c>
      <c r="D64" s="72" t="s">
        <v>3</v>
      </c>
      <c r="E64" s="73" t="s">
        <v>52</v>
      </c>
      <c r="F64" s="74">
        <v>2</v>
      </c>
      <c r="G64" s="73" t="s">
        <v>55</v>
      </c>
      <c r="H64" s="58">
        <f>H67+H69+H70</f>
        <v>4889.1000000000004</v>
      </c>
      <c r="I64" s="58">
        <f>I67+I69+I70</f>
        <v>2900</v>
      </c>
      <c r="J64" s="58">
        <f>J67+J69+J70</f>
        <v>3240.3</v>
      </c>
      <c r="K64" s="58">
        <f t="shared" ref="K64:L64" si="20">K67+K69+K70</f>
        <v>5594.07</v>
      </c>
      <c r="L64" s="58">
        <f t="shared" si="20"/>
        <v>0</v>
      </c>
      <c r="M64" s="58">
        <f>M68+M69+M70</f>
        <v>2000</v>
      </c>
      <c r="N64" s="58">
        <f t="shared" ref="N64:S64" si="21">N68+N69+N70</f>
        <v>2000</v>
      </c>
      <c r="O64" s="58">
        <f t="shared" si="21"/>
        <v>2000</v>
      </c>
      <c r="P64" s="58">
        <f t="shared" si="21"/>
        <v>2000</v>
      </c>
      <c r="Q64" s="58">
        <f t="shared" si="21"/>
        <v>2000</v>
      </c>
      <c r="R64" s="58">
        <f t="shared" si="21"/>
        <v>2000</v>
      </c>
      <c r="S64" s="58">
        <f t="shared" si="21"/>
        <v>2000</v>
      </c>
    </row>
    <row r="65" spans="1:19" s="12" customFormat="1" ht="24.75" customHeight="1">
      <c r="A65" s="135"/>
      <c r="B65" s="135"/>
      <c r="C65" s="148" t="s">
        <v>139</v>
      </c>
      <c r="D65" s="103" t="s">
        <v>3</v>
      </c>
      <c r="E65" s="17" t="s">
        <v>52</v>
      </c>
      <c r="F65" s="18">
        <v>2</v>
      </c>
      <c r="G65" s="17" t="s">
        <v>55</v>
      </c>
      <c r="H65" s="62">
        <f>H64</f>
        <v>4889.1000000000004</v>
      </c>
      <c r="I65" s="62">
        <f t="shared" ref="I65:S65" si="22">I64</f>
        <v>2900</v>
      </c>
      <c r="J65" s="62">
        <f t="shared" si="22"/>
        <v>3240.3</v>
      </c>
      <c r="K65" s="62">
        <f t="shared" si="22"/>
        <v>5594.07</v>
      </c>
      <c r="L65" s="62">
        <f t="shared" si="22"/>
        <v>0</v>
      </c>
      <c r="M65" s="62">
        <f t="shared" si="22"/>
        <v>2000</v>
      </c>
      <c r="N65" s="62">
        <f t="shared" si="22"/>
        <v>2000</v>
      </c>
      <c r="O65" s="62">
        <f t="shared" si="22"/>
        <v>2000</v>
      </c>
      <c r="P65" s="62">
        <f t="shared" si="22"/>
        <v>2000</v>
      </c>
      <c r="Q65" s="62">
        <f t="shared" si="22"/>
        <v>2000</v>
      </c>
      <c r="R65" s="62">
        <f t="shared" si="22"/>
        <v>2000</v>
      </c>
      <c r="S65" s="62">
        <f t="shared" si="22"/>
        <v>2000</v>
      </c>
    </row>
    <row r="66" spans="1:19" s="12" customFormat="1" ht="12.75" customHeight="1">
      <c r="A66" s="135"/>
      <c r="B66" s="135"/>
      <c r="C66" s="149"/>
      <c r="D66" s="104"/>
      <c r="E66" s="105"/>
      <c r="F66" s="101"/>
      <c r="G66" s="105"/>
      <c r="H66" s="82"/>
      <c r="I66" s="100"/>
      <c r="J66" s="102">
        <v>1240.3</v>
      </c>
      <c r="K66" s="102">
        <v>2932.4110000000001</v>
      </c>
      <c r="L66" s="107"/>
      <c r="M66" s="82"/>
      <c r="N66" s="82"/>
      <c r="O66" s="82"/>
      <c r="P66" s="82"/>
      <c r="Q66" s="82"/>
      <c r="R66" s="82"/>
      <c r="S66" s="82"/>
    </row>
    <row r="67" spans="1:19" s="12" customFormat="1" ht="80.25" customHeight="1">
      <c r="A67" s="135"/>
      <c r="B67" s="135"/>
      <c r="C67" s="30" t="s">
        <v>84</v>
      </c>
      <c r="D67" s="72">
        <v>805</v>
      </c>
      <c r="E67" s="73" t="s">
        <v>52</v>
      </c>
      <c r="F67" s="74">
        <v>2</v>
      </c>
      <c r="G67" s="73" t="s">
        <v>55</v>
      </c>
      <c r="H67" s="58">
        <v>1200</v>
      </c>
      <c r="I67" s="60">
        <v>0</v>
      </c>
      <c r="J67" s="58">
        <v>3240.3</v>
      </c>
      <c r="K67" s="58">
        <v>5594.07</v>
      </c>
      <c r="L67" s="59">
        <v>0</v>
      </c>
      <c r="M67" s="58" t="s">
        <v>42</v>
      </c>
      <c r="N67" s="58" t="s">
        <v>42</v>
      </c>
      <c r="O67" s="67" t="s">
        <v>42</v>
      </c>
      <c r="P67" s="58" t="s">
        <v>42</v>
      </c>
      <c r="Q67" s="67" t="s">
        <v>42</v>
      </c>
      <c r="R67" s="58" t="s">
        <v>42</v>
      </c>
      <c r="S67" s="58" t="s">
        <v>42</v>
      </c>
    </row>
    <row r="68" spans="1:19" s="12" customFormat="1" ht="111" customHeight="1">
      <c r="A68" s="135"/>
      <c r="B68" s="135"/>
      <c r="C68" s="30" t="s">
        <v>83</v>
      </c>
      <c r="D68" s="72">
        <v>805</v>
      </c>
      <c r="E68" s="73" t="s">
        <v>52</v>
      </c>
      <c r="F68" s="74">
        <v>2</v>
      </c>
      <c r="G68" s="73" t="s">
        <v>55</v>
      </c>
      <c r="H68" s="58" t="s">
        <v>42</v>
      </c>
      <c r="I68" s="58" t="s">
        <v>42</v>
      </c>
      <c r="J68" s="58" t="s">
        <v>42</v>
      </c>
      <c r="K68" s="58" t="s">
        <v>42</v>
      </c>
      <c r="L68" s="58" t="s">
        <v>42</v>
      </c>
      <c r="M68" s="58">
        <v>2000</v>
      </c>
      <c r="N68" s="58">
        <v>2000</v>
      </c>
      <c r="O68" s="58">
        <v>2000</v>
      </c>
      <c r="P68" s="58">
        <v>2000</v>
      </c>
      <c r="Q68" s="58">
        <v>2000</v>
      </c>
      <c r="R68" s="58">
        <v>2000</v>
      </c>
      <c r="S68" s="58">
        <v>2000</v>
      </c>
    </row>
    <row r="69" spans="1:19" s="2" customFormat="1" ht="48" customHeight="1">
      <c r="A69" s="135"/>
      <c r="B69" s="135"/>
      <c r="C69" s="33" t="s">
        <v>15</v>
      </c>
      <c r="D69" s="9">
        <v>806</v>
      </c>
      <c r="E69" s="29" t="s">
        <v>52</v>
      </c>
      <c r="F69" s="28">
        <v>2</v>
      </c>
      <c r="G69" s="29" t="s">
        <v>55</v>
      </c>
      <c r="H69" s="64">
        <v>789.1</v>
      </c>
      <c r="I69" s="64">
        <v>0</v>
      </c>
      <c r="J69" s="64">
        <v>0</v>
      </c>
      <c r="K69" s="64">
        <v>0</v>
      </c>
      <c r="L69" s="64">
        <v>0</v>
      </c>
      <c r="M69" s="64">
        <v>0</v>
      </c>
      <c r="N69" s="64">
        <v>0</v>
      </c>
      <c r="O69" s="64">
        <v>0</v>
      </c>
      <c r="P69" s="64">
        <v>0</v>
      </c>
      <c r="Q69" s="68">
        <v>0</v>
      </c>
      <c r="R69" s="68">
        <v>0</v>
      </c>
      <c r="S69" s="68">
        <v>0</v>
      </c>
    </row>
    <row r="70" spans="1:19" s="2" customFormat="1" ht="63.75" customHeight="1">
      <c r="A70" s="136"/>
      <c r="B70" s="136"/>
      <c r="C70" s="33" t="s">
        <v>13</v>
      </c>
      <c r="D70" s="9">
        <v>803</v>
      </c>
      <c r="E70" s="29" t="s">
        <v>52</v>
      </c>
      <c r="F70" s="28">
        <v>2</v>
      </c>
      <c r="G70" s="29" t="s">
        <v>55</v>
      </c>
      <c r="H70" s="64">
        <v>2900</v>
      </c>
      <c r="I70" s="64">
        <v>2900</v>
      </c>
      <c r="J70" s="64">
        <v>0</v>
      </c>
      <c r="K70" s="64">
        <v>0</v>
      </c>
      <c r="L70" s="64">
        <v>0</v>
      </c>
      <c r="M70" s="64">
        <v>0</v>
      </c>
      <c r="N70" s="64">
        <v>0</v>
      </c>
      <c r="O70" s="64">
        <v>0</v>
      </c>
      <c r="P70" s="64">
        <v>0</v>
      </c>
      <c r="Q70" s="64">
        <v>0</v>
      </c>
      <c r="R70" s="64">
        <v>0</v>
      </c>
      <c r="S70" s="64">
        <v>0</v>
      </c>
    </row>
    <row r="71" spans="1:19" s="2" customFormat="1" ht="34.5" customHeight="1">
      <c r="A71" s="136" t="s">
        <v>34</v>
      </c>
      <c r="B71" s="136" t="s">
        <v>11</v>
      </c>
      <c r="C71" s="78" t="s">
        <v>138</v>
      </c>
      <c r="D71" s="9" t="s">
        <v>3</v>
      </c>
      <c r="E71" s="29" t="s">
        <v>52</v>
      </c>
      <c r="F71" s="28">
        <v>2</v>
      </c>
      <c r="G71" s="29" t="s">
        <v>57</v>
      </c>
      <c r="H71" s="64">
        <f>H73</f>
        <v>0</v>
      </c>
      <c r="I71" s="64">
        <f t="shared" ref="I71:L71" si="23">I73</f>
        <v>300</v>
      </c>
      <c r="J71" s="64">
        <f t="shared" si="23"/>
        <v>0</v>
      </c>
      <c r="K71" s="64">
        <f t="shared" si="23"/>
        <v>0</v>
      </c>
      <c r="L71" s="64">
        <f t="shared" si="23"/>
        <v>400</v>
      </c>
      <c r="M71" s="64">
        <f>M74</f>
        <v>0</v>
      </c>
      <c r="N71" s="64">
        <f t="shared" ref="N71:S71" si="24">N74</f>
        <v>0</v>
      </c>
      <c r="O71" s="64">
        <f t="shared" si="24"/>
        <v>0</v>
      </c>
      <c r="P71" s="64">
        <f t="shared" si="24"/>
        <v>0</v>
      </c>
      <c r="Q71" s="64">
        <f t="shared" si="24"/>
        <v>0</v>
      </c>
      <c r="R71" s="64">
        <f t="shared" si="24"/>
        <v>0</v>
      </c>
      <c r="S71" s="64">
        <f t="shared" si="24"/>
        <v>0</v>
      </c>
    </row>
    <row r="72" spans="1:19" s="2" customFormat="1" ht="19.5" customHeight="1">
      <c r="A72" s="137"/>
      <c r="B72" s="137"/>
      <c r="C72" s="76" t="s">
        <v>65</v>
      </c>
      <c r="D72" s="9" t="s">
        <v>3</v>
      </c>
      <c r="E72" s="29" t="s">
        <v>52</v>
      </c>
      <c r="F72" s="28">
        <v>2</v>
      </c>
      <c r="G72" s="29" t="s">
        <v>57</v>
      </c>
      <c r="H72" s="64">
        <f>H71</f>
        <v>0</v>
      </c>
      <c r="I72" s="64">
        <f t="shared" ref="I72:L72" si="25">I71</f>
        <v>300</v>
      </c>
      <c r="J72" s="64">
        <f t="shared" si="25"/>
        <v>0</v>
      </c>
      <c r="K72" s="64">
        <f t="shared" si="25"/>
        <v>0</v>
      </c>
      <c r="L72" s="64">
        <f t="shared" si="25"/>
        <v>400</v>
      </c>
      <c r="M72" s="64">
        <f>M71</f>
        <v>0</v>
      </c>
      <c r="N72" s="64">
        <f t="shared" ref="N72:S72" si="26">N71</f>
        <v>0</v>
      </c>
      <c r="O72" s="64">
        <f t="shared" si="26"/>
        <v>0</v>
      </c>
      <c r="P72" s="64">
        <f t="shared" si="26"/>
        <v>0</v>
      </c>
      <c r="Q72" s="64">
        <f t="shared" si="26"/>
        <v>0</v>
      </c>
      <c r="R72" s="64">
        <f t="shared" si="26"/>
        <v>0</v>
      </c>
      <c r="S72" s="64">
        <f t="shared" si="26"/>
        <v>0</v>
      </c>
    </row>
    <row r="73" spans="1:19" s="2" customFormat="1" ht="78.75" customHeight="1">
      <c r="A73" s="137"/>
      <c r="B73" s="137"/>
      <c r="C73" s="76" t="s">
        <v>84</v>
      </c>
      <c r="D73" s="28">
        <v>805</v>
      </c>
      <c r="E73" s="29" t="s">
        <v>52</v>
      </c>
      <c r="F73" s="28">
        <v>2</v>
      </c>
      <c r="G73" s="29" t="s">
        <v>57</v>
      </c>
      <c r="H73" s="64">
        <v>0</v>
      </c>
      <c r="I73" s="64">
        <v>300</v>
      </c>
      <c r="J73" s="64">
        <v>0</v>
      </c>
      <c r="K73" s="64">
        <v>0</v>
      </c>
      <c r="L73" s="64">
        <v>400</v>
      </c>
      <c r="M73" s="64" t="s">
        <v>42</v>
      </c>
      <c r="N73" s="64" t="s">
        <v>42</v>
      </c>
      <c r="O73" s="64" t="s">
        <v>42</v>
      </c>
      <c r="P73" s="64" t="s">
        <v>42</v>
      </c>
      <c r="Q73" s="64" t="s">
        <v>42</v>
      </c>
      <c r="R73" s="64" t="s">
        <v>42</v>
      </c>
      <c r="S73" s="64" t="s">
        <v>42</v>
      </c>
    </row>
    <row r="74" spans="1:19" s="2" customFormat="1" ht="113.25" customHeight="1">
      <c r="A74" s="137"/>
      <c r="B74" s="137"/>
      <c r="C74" s="76" t="s">
        <v>83</v>
      </c>
      <c r="D74" s="28">
        <v>805</v>
      </c>
      <c r="E74" s="29" t="s">
        <v>52</v>
      </c>
      <c r="F74" s="28">
        <v>2</v>
      </c>
      <c r="G74" s="29" t="s">
        <v>57</v>
      </c>
      <c r="H74" s="58" t="s">
        <v>42</v>
      </c>
      <c r="I74" s="58" t="s">
        <v>42</v>
      </c>
      <c r="J74" s="58" t="s">
        <v>42</v>
      </c>
      <c r="K74" s="58" t="s">
        <v>42</v>
      </c>
      <c r="L74" s="58" t="s">
        <v>42</v>
      </c>
      <c r="M74" s="64">
        <v>0</v>
      </c>
      <c r="N74" s="64">
        <v>0</v>
      </c>
      <c r="O74" s="64">
        <v>0</v>
      </c>
      <c r="P74" s="64">
        <v>0</v>
      </c>
      <c r="Q74" s="64">
        <v>0</v>
      </c>
      <c r="R74" s="64">
        <v>0</v>
      </c>
      <c r="S74" s="64">
        <v>0</v>
      </c>
    </row>
    <row r="75" spans="1:19" s="2" customFormat="1" ht="33" customHeight="1">
      <c r="A75" s="137" t="s">
        <v>35</v>
      </c>
      <c r="B75" s="137" t="s">
        <v>48</v>
      </c>
      <c r="C75" s="78" t="s">
        <v>138</v>
      </c>
      <c r="D75" s="9" t="s">
        <v>3</v>
      </c>
      <c r="E75" s="29" t="s">
        <v>52</v>
      </c>
      <c r="F75" s="28">
        <v>2</v>
      </c>
      <c r="G75" s="29" t="s">
        <v>52</v>
      </c>
      <c r="H75" s="64">
        <f>H77</f>
        <v>0</v>
      </c>
      <c r="I75" s="64">
        <f t="shared" ref="I75:L75" si="27">I77</f>
        <v>400</v>
      </c>
      <c r="J75" s="64">
        <f t="shared" si="27"/>
        <v>0</v>
      </c>
      <c r="K75" s="64">
        <f t="shared" si="27"/>
        <v>0</v>
      </c>
      <c r="L75" s="64">
        <f t="shared" si="27"/>
        <v>0</v>
      </c>
      <c r="M75" s="64">
        <f>M78</f>
        <v>1400</v>
      </c>
      <c r="N75" s="64">
        <f t="shared" ref="N75:S75" si="28">N78</f>
        <v>1400</v>
      </c>
      <c r="O75" s="64">
        <f t="shared" si="28"/>
        <v>1400</v>
      </c>
      <c r="P75" s="64">
        <f t="shared" si="28"/>
        <v>1400</v>
      </c>
      <c r="Q75" s="64">
        <f t="shared" si="28"/>
        <v>1400</v>
      </c>
      <c r="R75" s="64">
        <f t="shared" si="28"/>
        <v>1400</v>
      </c>
      <c r="S75" s="64">
        <f t="shared" si="28"/>
        <v>1400</v>
      </c>
    </row>
    <row r="76" spans="1:19" s="2" customFormat="1" ht="20.25" customHeight="1">
      <c r="A76" s="137"/>
      <c r="B76" s="137"/>
      <c r="C76" s="76" t="s">
        <v>65</v>
      </c>
      <c r="D76" s="9" t="s">
        <v>3</v>
      </c>
      <c r="E76" s="29" t="s">
        <v>52</v>
      </c>
      <c r="F76" s="28">
        <v>2</v>
      </c>
      <c r="G76" s="29" t="s">
        <v>52</v>
      </c>
      <c r="H76" s="64">
        <f>H75</f>
        <v>0</v>
      </c>
      <c r="I76" s="64">
        <f t="shared" ref="I76:L76" si="29">I75</f>
        <v>400</v>
      </c>
      <c r="J76" s="64">
        <f t="shared" si="29"/>
        <v>0</v>
      </c>
      <c r="K76" s="64">
        <f t="shared" si="29"/>
        <v>0</v>
      </c>
      <c r="L76" s="64">
        <f t="shared" si="29"/>
        <v>0</v>
      </c>
      <c r="M76" s="64">
        <f t="shared" ref="M76" si="30">M75</f>
        <v>1400</v>
      </c>
      <c r="N76" s="64">
        <f t="shared" ref="N76" si="31">N75</f>
        <v>1400</v>
      </c>
      <c r="O76" s="64">
        <f t="shared" ref="O76" si="32">O75</f>
        <v>1400</v>
      </c>
      <c r="P76" s="64">
        <f t="shared" ref="P76" si="33">P75</f>
        <v>1400</v>
      </c>
      <c r="Q76" s="64">
        <f t="shared" ref="Q76" si="34">Q75</f>
        <v>1400</v>
      </c>
      <c r="R76" s="64">
        <f t="shared" ref="R76" si="35">R75</f>
        <v>1400</v>
      </c>
      <c r="S76" s="64">
        <f t="shared" ref="S76" si="36">S75</f>
        <v>1400</v>
      </c>
    </row>
    <row r="77" spans="1:19" s="2" customFormat="1" ht="97.5" customHeight="1">
      <c r="A77" s="137"/>
      <c r="B77" s="137"/>
      <c r="C77" s="76" t="s">
        <v>84</v>
      </c>
      <c r="D77" s="28">
        <v>805</v>
      </c>
      <c r="E77" s="29" t="s">
        <v>52</v>
      </c>
      <c r="F77" s="28">
        <v>2</v>
      </c>
      <c r="G77" s="29" t="s">
        <v>52</v>
      </c>
      <c r="H77" s="64">
        <v>0</v>
      </c>
      <c r="I77" s="64">
        <v>400</v>
      </c>
      <c r="J77" s="64">
        <v>0</v>
      </c>
      <c r="K77" s="64">
        <v>0</v>
      </c>
      <c r="L77" s="64">
        <v>0</v>
      </c>
      <c r="M77" s="64" t="s">
        <v>42</v>
      </c>
      <c r="N77" s="64" t="s">
        <v>42</v>
      </c>
      <c r="O77" s="64" t="s">
        <v>42</v>
      </c>
      <c r="P77" s="64" t="s">
        <v>42</v>
      </c>
      <c r="Q77" s="64" t="s">
        <v>42</v>
      </c>
      <c r="R77" s="64" t="s">
        <v>42</v>
      </c>
      <c r="S77" s="64" t="s">
        <v>42</v>
      </c>
    </row>
    <row r="78" spans="1:19" s="2" customFormat="1" ht="115.5" customHeight="1">
      <c r="A78" s="137"/>
      <c r="B78" s="137"/>
      <c r="C78" s="76" t="s">
        <v>83</v>
      </c>
      <c r="D78" s="28">
        <v>805</v>
      </c>
      <c r="E78" s="29" t="s">
        <v>52</v>
      </c>
      <c r="F78" s="28">
        <v>2</v>
      </c>
      <c r="G78" s="29" t="s">
        <v>52</v>
      </c>
      <c r="H78" s="64" t="s">
        <v>42</v>
      </c>
      <c r="I78" s="64" t="s">
        <v>42</v>
      </c>
      <c r="J78" s="64" t="s">
        <v>42</v>
      </c>
      <c r="K78" s="64" t="s">
        <v>42</v>
      </c>
      <c r="L78" s="64" t="s">
        <v>42</v>
      </c>
      <c r="M78" s="64">
        <v>1400</v>
      </c>
      <c r="N78" s="64">
        <v>1400</v>
      </c>
      <c r="O78" s="64">
        <v>1400</v>
      </c>
      <c r="P78" s="64">
        <v>1400</v>
      </c>
      <c r="Q78" s="64">
        <v>1400</v>
      </c>
      <c r="R78" s="64">
        <v>1400</v>
      </c>
      <c r="S78" s="64">
        <v>1400</v>
      </c>
    </row>
    <row r="79" spans="1:19" s="2" customFormat="1" ht="37.5" customHeight="1">
      <c r="A79" s="137" t="s">
        <v>36</v>
      </c>
      <c r="B79" s="137" t="s">
        <v>51</v>
      </c>
      <c r="C79" s="78" t="s">
        <v>138</v>
      </c>
      <c r="D79" s="28" t="s">
        <v>3</v>
      </c>
      <c r="E79" s="29" t="s">
        <v>52</v>
      </c>
      <c r="F79" s="28">
        <v>2</v>
      </c>
      <c r="G79" s="29" t="s">
        <v>54</v>
      </c>
      <c r="H79" s="64">
        <v>0</v>
      </c>
      <c r="I79" s="64">
        <v>0</v>
      </c>
      <c r="J79" s="64">
        <v>0</v>
      </c>
      <c r="K79" s="64">
        <v>0</v>
      </c>
      <c r="L79" s="64">
        <v>0</v>
      </c>
      <c r="M79" s="64">
        <v>0</v>
      </c>
      <c r="N79" s="64">
        <f>N82</f>
        <v>0</v>
      </c>
      <c r="O79" s="64">
        <v>0</v>
      </c>
      <c r="P79" s="64">
        <v>0</v>
      </c>
      <c r="Q79" s="64">
        <v>0</v>
      </c>
      <c r="R79" s="64">
        <v>0</v>
      </c>
      <c r="S79" s="64">
        <v>0</v>
      </c>
    </row>
    <row r="80" spans="1:19" s="2" customFormat="1" ht="23.25" customHeight="1">
      <c r="A80" s="137"/>
      <c r="B80" s="137"/>
      <c r="C80" s="76" t="s">
        <v>65</v>
      </c>
      <c r="D80" s="28" t="s">
        <v>3</v>
      </c>
      <c r="E80" s="29" t="s">
        <v>52</v>
      </c>
      <c r="F80" s="28">
        <v>2</v>
      </c>
      <c r="G80" s="29" t="s">
        <v>54</v>
      </c>
      <c r="H80" s="64">
        <v>0</v>
      </c>
      <c r="I80" s="64">
        <v>0</v>
      </c>
      <c r="J80" s="64">
        <v>0</v>
      </c>
      <c r="K80" s="64">
        <v>0</v>
      </c>
      <c r="L80" s="64">
        <v>0</v>
      </c>
      <c r="M80" s="64">
        <v>0</v>
      </c>
      <c r="N80" s="64">
        <v>0</v>
      </c>
      <c r="O80" s="64">
        <v>0</v>
      </c>
      <c r="P80" s="64">
        <v>0</v>
      </c>
      <c r="Q80" s="64">
        <v>0</v>
      </c>
      <c r="R80" s="64">
        <v>0</v>
      </c>
      <c r="S80" s="64">
        <v>0</v>
      </c>
    </row>
    <row r="81" spans="1:19" s="2" customFormat="1" ht="79.5" customHeight="1">
      <c r="A81" s="137"/>
      <c r="B81" s="137"/>
      <c r="C81" s="76" t="s">
        <v>84</v>
      </c>
      <c r="D81" s="9">
        <v>805</v>
      </c>
      <c r="E81" s="29" t="s">
        <v>52</v>
      </c>
      <c r="F81" s="28">
        <v>2</v>
      </c>
      <c r="G81" s="29" t="s">
        <v>54</v>
      </c>
      <c r="H81" s="64">
        <v>0</v>
      </c>
      <c r="I81" s="64">
        <v>0</v>
      </c>
      <c r="J81" s="64">
        <v>0</v>
      </c>
      <c r="K81" s="64">
        <v>0</v>
      </c>
      <c r="L81" s="64">
        <v>0</v>
      </c>
      <c r="M81" s="64" t="s">
        <v>42</v>
      </c>
      <c r="N81" s="64" t="s">
        <v>42</v>
      </c>
      <c r="O81" s="64" t="s">
        <v>42</v>
      </c>
      <c r="P81" s="64" t="s">
        <v>42</v>
      </c>
      <c r="Q81" s="64" t="s">
        <v>42</v>
      </c>
      <c r="R81" s="64" t="s">
        <v>42</v>
      </c>
      <c r="S81" s="64" t="s">
        <v>42</v>
      </c>
    </row>
    <row r="82" spans="1:19" s="2" customFormat="1" ht="108.75" customHeight="1">
      <c r="A82" s="137"/>
      <c r="B82" s="137"/>
      <c r="C82" s="76" t="s">
        <v>83</v>
      </c>
      <c r="D82" s="9">
        <v>805</v>
      </c>
      <c r="E82" s="29" t="s">
        <v>52</v>
      </c>
      <c r="F82" s="28">
        <v>2</v>
      </c>
      <c r="G82" s="29" t="s">
        <v>54</v>
      </c>
      <c r="H82" s="64" t="s">
        <v>42</v>
      </c>
      <c r="I82" s="64" t="s">
        <v>42</v>
      </c>
      <c r="J82" s="64" t="s">
        <v>42</v>
      </c>
      <c r="K82" s="64" t="s">
        <v>42</v>
      </c>
      <c r="L82" s="64" t="s">
        <v>42</v>
      </c>
      <c r="M82" s="64">
        <v>0</v>
      </c>
      <c r="N82" s="64">
        <v>0</v>
      </c>
      <c r="O82" s="64">
        <v>0</v>
      </c>
      <c r="P82" s="64">
        <v>0</v>
      </c>
      <c r="Q82" s="64">
        <v>0</v>
      </c>
      <c r="R82" s="64">
        <v>0</v>
      </c>
      <c r="S82" s="64">
        <v>0</v>
      </c>
    </row>
    <row r="83" spans="1:19" s="2" customFormat="1" ht="32.25" customHeight="1">
      <c r="A83" s="146" t="s">
        <v>121</v>
      </c>
      <c r="B83" s="134" t="s">
        <v>125</v>
      </c>
      <c r="C83" s="78" t="s">
        <v>138</v>
      </c>
      <c r="D83" s="28" t="s">
        <v>3</v>
      </c>
      <c r="E83" s="29" t="s">
        <v>52</v>
      </c>
      <c r="F83" s="28">
        <v>3</v>
      </c>
      <c r="G83" s="28" t="s">
        <v>3</v>
      </c>
      <c r="H83" s="64">
        <v>56</v>
      </c>
      <c r="I83" s="64">
        <v>160</v>
      </c>
      <c r="J83" s="64">
        <v>60</v>
      </c>
      <c r="K83" s="64">
        <v>60</v>
      </c>
      <c r="L83" s="64">
        <v>60</v>
      </c>
      <c r="M83" s="64">
        <f>M86+M87</f>
        <v>60</v>
      </c>
      <c r="N83" s="64" t="s">
        <v>42</v>
      </c>
      <c r="O83" s="64" t="s">
        <v>42</v>
      </c>
      <c r="P83" s="64" t="s">
        <v>42</v>
      </c>
      <c r="Q83" s="64" t="s">
        <v>42</v>
      </c>
      <c r="R83" s="64" t="s">
        <v>42</v>
      </c>
      <c r="S83" s="64" t="s">
        <v>42</v>
      </c>
    </row>
    <row r="84" spans="1:19" s="2" customFormat="1" ht="23.25" customHeight="1">
      <c r="A84" s="147"/>
      <c r="B84" s="135"/>
      <c r="C84" s="78" t="s">
        <v>65</v>
      </c>
      <c r="D84" s="28" t="s">
        <v>3</v>
      </c>
      <c r="E84" s="29" t="s">
        <v>52</v>
      </c>
      <c r="F84" s="28">
        <v>3</v>
      </c>
      <c r="G84" s="28" t="s">
        <v>3</v>
      </c>
      <c r="H84" s="64">
        <v>56</v>
      </c>
      <c r="I84" s="64">
        <v>160</v>
      </c>
      <c r="J84" s="64">
        <v>60</v>
      </c>
      <c r="K84" s="64">
        <v>60</v>
      </c>
      <c r="L84" s="64">
        <v>60</v>
      </c>
      <c r="M84" s="64">
        <f>M83</f>
        <v>60</v>
      </c>
      <c r="N84" s="64" t="s">
        <v>42</v>
      </c>
      <c r="O84" s="64" t="s">
        <v>42</v>
      </c>
      <c r="P84" s="64" t="s">
        <v>42</v>
      </c>
      <c r="Q84" s="64" t="s">
        <v>42</v>
      </c>
      <c r="R84" s="64" t="s">
        <v>42</v>
      </c>
      <c r="S84" s="64" t="s">
        <v>42</v>
      </c>
    </row>
    <row r="85" spans="1:19" s="2" customFormat="1" ht="78" customHeight="1">
      <c r="A85" s="147"/>
      <c r="B85" s="135"/>
      <c r="C85" s="77" t="s">
        <v>84</v>
      </c>
      <c r="D85" s="28">
        <v>805</v>
      </c>
      <c r="E85" s="29" t="s">
        <v>52</v>
      </c>
      <c r="F85" s="28">
        <v>3</v>
      </c>
      <c r="G85" s="28" t="s">
        <v>3</v>
      </c>
      <c r="H85" s="64">
        <v>56</v>
      </c>
      <c r="I85" s="64">
        <v>160</v>
      </c>
      <c r="J85" s="64">
        <v>60</v>
      </c>
      <c r="K85" s="64">
        <v>60</v>
      </c>
      <c r="L85" s="64">
        <v>60</v>
      </c>
      <c r="M85" s="64" t="s">
        <v>42</v>
      </c>
      <c r="N85" s="64" t="s">
        <v>42</v>
      </c>
      <c r="O85" s="64" t="s">
        <v>42</v>
      </c>
      <c r="P85" s="64" t="s">
        <v>42</v>
      </c>
      <c r="Q85" s="64" t="s">
        <v>42</v>
      </c>
      <c r="R85" s="64" t="s">
        <v>42</v>
      </c>
      <c r="S85" s="64" t="s">
        <v>42</v>
      </c>
    </row>
    <row r="86" spans="1:19" s="2" customFormat="1" ht="111.75" customHeight="1">
      <c r="A86" s="147"/>
      <c r="B86" s="135"/>
      <c r="C86" s="78" t="s">
        <v>83</v>
      </c>
      <c r="D86" s="28">
        <v>805</v>
      </c>
      <c r="E86" s="29" t="s">
        <v>52</v>
      </c>
      <c r="F86" s="28">
        <v>3</v>
      </c>
      <c r="G86" s="28" t="s">
        <v>3</v>
      </c>
      <c r="H86" s="64" t="s">
        <v>42</v>
      </c>
      <c r="I86" s="64" t="s">
        <v>42</v>
      </c>
      <c r="J86" s="64" t="s">
        <v>42</v>
      </c>
      <c r="K86" s="64" t="s">
        <v>42</v>
      </c>
      <c r="L86" s="64" t="s">
        <v>42</v>
      </c>
      <c r="M86" s="64">
        <f>M101+M113</f>
        <v>60</v>
      </c>
      <c r="N86" s="64" t="s">
        <v>42</v>
      </c>
      <c r="O86" s="64" t="s">
        <v>42</v>
      </c>
      <c r="P86" s="64" t="s">
        <v>42</v>
      </c>
      <c r="Q86" s="64" t="s">
        <v>42</v>
      </c>
      <c r="R86" s="64" t="s">
        <v>42</v>
      </c>
      <c r="S86" s="64" t="s">
        <v>42</v>
      </c>
    </row>
    <row r="87" spans="1:19" s="2" customFormat="1" ht="82.5" customHeight="1">
      <c r="A87" s="147"/>
      <c r="B87" s="136"/>
      <c r="C87" s="78" t="s">
        <v>7</v>
      </c>
      <c r="D87" s="28">
        <v>809</v>
      </c>
      <c r="E87" s="29" t="s">
        <v>52</v>
      </c>
      <c r="F87" s="28">
        <v>3</v>
      </c>
      <c r="G87" s="28" t="s">
        <v>3</v>
      </c>
      <c r="H87" s="64">
        <v>0</v>
      </c>
      <c r="I87" s="64">
        <v>0</v>
      </c>
      <c r="J87" s="64">
        <v>0</v>
      </c>
      <c r="K87" s="64">
        <v>0</v>
      </c>
      <c r="L87" s="64">
        <v>0</v>
      </c>
      <c r="M87" s="64">
        <v>0</v>
      </c>
      <c r="N87" s="64" t="s">
        <v>42</v>
      </c>
      <c r="O87" s="64" t="s">
        <v>42</v>
      </c>
      <c r="P87" s="64" t="s">
        <v>42</v>
      </c>
      <c r="Q87" s="64" t="s">
        <v>42</v>
      </c>
      <c r="R87" s="64" t="s">
        <v>42</v>
      </c>
      <c r="S87" s="64" t="s">
        <v>42</v>
      </c>
    </row>
    <row r="88" spans="1:19" s="2" customFormat="1" ht="33.75" customHeight="1">
      <c r="A88" s="147"/>
      <c r="B88" s="134" t="s">
        <v>126</v>
      </c>
      <c r="C88" s="78" t="s">
        <v>138</v>
      </c>
      <c r="D88" s="28" t="s">
        <v>3</v>
      </c>
      <c r="E88" s="29" t="s">
        <v>52</v>
      </c>
      <c r="F88" s="28">
        <v>3</v>
      </c>
      <c r="G88" s="28" t="s">
        <v>3</v>
      </c>
      <c r="H88" s="58" t="s">
        <v>42</v>
      </c>
      <c r="I88" s="58" t="s">
        <v>42</v>
      </c>
      <c r="J88" s="58" t="s">
        <v>42</v>
      </c>
      <c r="K88" s="58" t="s">
        <v>42</v>
      </c>
      <c r="L88" s="58" t="s">
        <v>42</v>
      </c>
      <c r="M88" s="58" t="s">
        <v>42</v>
      </c>
      <c r="N88" s="64">
        <f>N92+N93+N94+N95+N96+N97</f>
        <v>16342.4</v>
      </c>
      <c r="O88" s="64">
        <f>O89</f>
        <v>16318.6</v>
      </c>
      <c r="P88" s="64">
        <f>P89</f>
        <v>16156.999999999998</v>
      </c>
      <c r="Q88" s="58">
        <v>60</v>
      </c>
      <c r="R88" s="58">
        <v>60</v>
      </c>
      <c r="S88" s="58">
        <v>60</v>
      </c>
    </row>
    <row r="89" spans="1:19" s="2" customFormat="1" ht="21.75" customHeight="1">
      <c r="A89" s="147"/>
      <c r="B89" s="135"/>
      <c r="C89" s="119" t="s">
        <v>141</v>
      </c>
      <c r="D89" s="121" t="s">
        <v>3</v>
      </c>
      <c r="E89" s="123" t="s">
        <v>52</v>
      </c>
      <c r="F89" s="121">
        <v>3</v>
      </c>
      <c r="G89" s="129" t="s">
        <v>3</v>
      </c>
      <c r="H89" s="66" t="s">
        <v>42</v>
      </c>
      <c r="I89" s="62" t="s">
        <v>42</v>
      </c>
      <c r="J89" s="96" t="s">
        <v>42</v>
      </c>
      <c r="K89" s="62" t="s">
        <v>42</v>
      </c>
      <c r="L89" s="96" t="s">
        <v>42</v>
      </c>
      <c r="M89" s="62" t="s">
        <v>42</v>
      </c>
      <c r="N89" s="83">
        <f>SUM(N92:N97)</f>
        <v>16342.4</v>
      </c>
      <c r="O89" s="63">
        <f>SUM(O92:O97)</f>
        <v>16318.6</v>
      </c>
      <c r="P89" s="84">
        <f>SUM(P92:P97)</f>
        <v>16156.999999999998</v>
      </c>
      <c r="Q89" s="62">
        <v>60</v>
      </c>
      <c r="R89" s="62">
        <v>60</v>
      </c>
      <c r="S89" s="62">
        <v>60</v>
      </c>
    </row>
    <row r="90" spans="1:19" s="2" customFormat="1" ht="21.75" customHeight="1">
      <c r="A90" s="147"/>
      <c r="B90" s="135"/>
      <c r="C90" s="120"/>
      <c r="D90" s="122"/>
      <c r="E90" s="124"/>
      <c r="F90" s="122"/>
      <c r="G90" s="130"/>
      <c r="H90" s="95"/>
      <c r="I90" s="68"/>
      <c r="J90" s="97"/>
      <c r="K90" s="68"/>
      <c r="L90" s="97"/>
      <c r="M90" s="68"/>
      <c r="N90" s="85">
        <f>SUM(N127,N168,N191,N195,N200,N205,N210)</f>
        <v>14145</v>
      </c>
      <c r="O90" s="85">
        <f>SUM(O127,O168,O191,O195,O200,O205,O210)</f>
        <v>14145</v>
      </c>
      <c r="P90" s="86">
        <f>SUM(P127,P168,P191,P195,P200,P205,P210)</f>
        <v>14004.4</v>
      </c>
      <c r="Q90" s="81"/>
      <c r="R90" s="81"/>
      <c r="S90" s="81"/>
    </row>
    <row r="91" spans="1:19" s="2" customFormat="1" ht="83.25" customHeight="1">
      <c r="A91" s="147"/>
      <c r="B91" s="135"/>
      <c r="C91" s="76" t="s">
        <v>84</v>
      </c>
      <c r="D91" s="28">
        <v>805</v>
      </c>
      <c r="E91" s="29" t="s">
        <v>52</v>
      </c>
      <c r="F91" s="28">
        <v>3</v>
      </c>
      <c r="G91" s="28" t="s">
        <v>3</v>
      </c>
      <c r="H91" s="65" t="s">
        <v>42</v>
      </c>
      <c r="I91" s="65" t="s">
        <v>42</v>
      </c>
      <c r="J91" s="65" t="s">
        <v>42</v>
      </c>
      <c r="K91" s="65" t="s">
        <v>42</v>
      </c>
      <c r="L91" s="65" t="s">
        <v>42</v>
      </c>
      <c r="M91" s="65" t="s">
        <v>42</v>
      </c>
      <c r="N91" s="58" t="s">
        <v>42</v>
      </c>
      <c r="O91" s="58" t="s">
        <v>42</v>
      </c>
      <c r="P91" s="58" t="s">
        <v>42</v>
      </c>
      <c r="Q91" s="58" t="s">
        <v>42</v>
      </c>
      <c r="R91" s="58" t="s">
        <v>42</v>
      </c>
      <c r="S91" s="58" t="s">
        <v>42</v>
      </c>
    </row>
    <row r="92" spans="1:19" s="12" customFormat="1" ht="114" customHeight="1">
      <c r="A92" s="147"/>
      <c r="B92" s="135"/>
      <c r="C92" s="56" t="s">
        <v>83</v>
      </c>
      <c r="D92" s="74">
        <v>805</v>
      </c>
      <c r="E92" s="73" t="s">
        <v>52</v>
      </c>
      <c r="F92" s="74">
        <v>3</v>
      </c>
      <c r="G92" s="54" t="s">
        <v>3</v>
      </c>
      <c r="H92" s="60" t="s">
        <v>42</v>
      </c>
      <c r="I92" s="60" t="s">
        <v>42</v>
      </c>
      <c r="J92" s="60" t="s">
        <v>42</v>
      </c>
      <c r="K92" s="60" t="s">
        <v>42</v>
      </c>
      <c r="L92" s="60" t="s">
        <v>42</v>
      </c>
      <c r="M92" s="58" t="s">
        <v>42</v>
      </c>
      <c r="N92" s="61">
        <f t="shared" ref="N92:S92" si="37">N104+N131+N152+N160+N170+N178+N182+N186+N192+N196+N201+N206+N211</f>
        <v>6066.6319999999996</v>
      </c>
      <c r="O92" s="61">
        <f t="shared" si="37"/>
        <v>6042.8319999999994</v>
      </c>
      <c r="P92" s="61">
        <f t="shared" si="37"/>
        <v>5881.232</v>
      </c>
      <c r="Q92" s="61">
        <f t="shared" si="37"/>
        <v>60</v>
      </c>
      <c r="R92" s="61">
        <f t="shared" si="37"/>
        <v>60</v>
      </c>
      <c r="S92" s="61">
        <f t="shared" si="37"/>
        <v>60</v>
      </c>
    </row>
    <row r="93" spans="1:19" s="12" customFormat="1" ht="49.5" customHeight="1">
      <c r="A93" s="147"/>
      <c r="B93" s="135"/>
      <c r="C93" s="56" t="s">
        <v>15</v>
      </c>
      <c r="D93" s="72">
        <v>806</v>
      </c>
      <c r="E93" s="53" t="s">
        <v>52</v>
      </c>
      <c r="F93" s="74">
        <v>3</v>
      </c>
      <c r="G93" s="54" t="s">
        <v>3</v>
      </c>
      <c r="H93" s="60" t="s">
        <v>42</v>
      </c>
      <c r="I93" s="60" t="s">
        <v>42</v>
      </c>
      <c r="J93" s="58" t="s">
        <v>42</v>
      </c>
      <c r="K93" s="58" t="s">
        <v>42</v>
      </c>
      <c r="L93" s="61" t="s">
        <v>42</v>
      </c>
      <c r="M93" s="61" t="s">
        <v>42</v>
      </c>
      <c r="N93" s="61">
        <f t="shared" ref="N93:S93" si="38">N105+N133+N154+N162+N171+N212</f>
        <v>45</v>
      </c>
      <c r="O93" s="58">
        <f t="shared" si="38"/>
        <v>45</v>
      </c>
      <c r="P93" s="58">
        <f t="shared" si="38"/>
        <v>45</v>
      </c>
      <c r="Q93" s="58">
        <f t="shared" si="38"/>
        <v>0</v>
      </c>
      <c r="R93" s="58">
        <f t="shared" si="38"/>
        <v>0</v>
      </c>
      <c r="S93" s="58">
        <f t="shared" si="38"/>
        <v>0</v>
      </c>
    </row>
    <row r="94" spans="1:19" s="12" customFormat="1" ht="62.25" customHeight="1">
      <c r="A94" s="147"/>
      <c r="B94" s="135"/>
      <c r="C94" s="56" t="s">
        <v>14</v>
      </c>
      <c r="D94" s="51">
        <v>804</v>
      </c>
      <c r="E94" s="73" t="s">
        <v>52</v>
      </c>
      <c r="F94" s="48">
        <v>3</v>
      </c>
      <c r="G94" s="74" t="s">
        <v>3</v>
      </c>
      <c r="H94" s="59" t="s">
        <v>42</v>
      </c>
      <c r="I94" s="58" t="s">
        <v>42</v>
      </c>
      <c r="J94" s="59" t="s">
        <v>42</v>
      </c>
      <c r="K94" s="58" t="s">
        <v>42</v>
      </c>
      <c r="L94" s="59" t="s">
        <v>42</v>
      </c>
      <c r="M94" s="58" t="s">
        <v>42</v>
      </c>
      <c r="N94" s="59">
        <f t="shared" ref="N94:S94" si="39">N106+N134+N155+N163+N172+N187+N197</f>
        <v>3538.4610000000002</v>
      </c>
      <c r="O94" s="58">
        <f t="shared" si="39"/>
        <v>3538.4610000000002</v>
      </c>
      <c r="P94" s="61">
        <f t="shared" si="39"/>
        <v>3538.4610000000002</v>
      </c>
      <c r="Q94" s="61">
        <f t="shared" si="39"/>
        <v>0</v>
      </c>
      <c r="R94" s="58">
        <f t="shared" si="39"/>
        <v>0</v>
      </c>
      <c r="S94" s="16">
        <f t="shared" si="39"/>
        <v>0</v>
      </c>
    </row>
    <row r="95" spans="1:19" s="12" customFormat="1" ht="60.75" customHeight="1">
      <c r="A95" s="147"/>
      <c r="B95" s="135"/>
      <c r="C95" s="56" t="s">
        <v>13</v>
      </c>
      <c r="D95" s="72">
        <v>803</v>
      </c>
      <c r="E95" s="57" t="s">
        <v>52</v>
      </c>
      <c r="F95" s="74">
        <v>3</v>
      </c>
      <c r="G95" s="48" t="s">
        <v>3</v>
      </c>
      <c r="H95" s="58" t="s">
        <v>42</v>
      </c>
      <c r="I95" s="59" t="s">
        <v>42</v>
      </c>
      <c r="J95" s="58" t="s">
        <v>42</v>
      </c>
      <c r="K95" s="59" t="s">
        <v>42</v>
      </c>
      <c r="L95" s="58" t="s">
        <v>42</v>
      </c>
      <c r="M95" s="61" t="s">
        <v>42</v>
      </c>
      <c r="N95" s="58">
        <f t="shared" ref="N95:S95" si="40">N107+N116+N124+N128+N135+N148+N156+N164+N173+N188</f>
        <v>3076.9229999999998</v>
      </c>
      <c r="O95" s="58">
        <f t="shared" si="40"/>
        <v>3076.9229999999998</v>
      </c>
      <c r="P95" s="61">
        <f t="shared" si="40"/>
        <v>3076.9229999999998</v>
      </c>
      <c r="Q95" s="61">
        <f t="shared" si="40"/>
        <v>0</v>
      </c>
      <c r="R95" s="58">
        <f t="shared" si="40"/>
        <v>0</v>
      </c>
      <c r="S95" s="16">
        <f t="shared" si="40"/>
        <v>0</v>
      </c>
    </row>
    <row r="96" spans="1:19" s="12" customFormat="1" ht="62.25" customHeight="1">
      <c r="A96" s="147"/>
      <c r="B96" s="135"/>
      <c r="C96" s="56" t="s">
        <v>47</v>
      </c>
      <c r="D96" s="74">
        <v>824</v>
      </c>
      <c r="E96" s="53" t="s">
        <v>52</v>
      </c>
      <c r="F96" s="74">
        <v>3</v>
      </c>
      <c r="G96" s="54" t="s">
        <v>3</v>
      </c>
      <c r="H96" s="60" t="s">
        <v>42</v>
      </c>
      <c r="I96" s="58" t="s">
        <v>42</v>
      </c>
      <c r="J96" s="59" t="s">
        <v>42</v>
      </c>
      <c r="K96" s="58" t="s">
        <v>42</v>
      </c>
      <c r="L96" s="59" t="s">
        <v>42</v>
      </c>
      <c r="M96" s="58" t="s">
        <v>42</v>
      </c>
      <c r="N96" s="59">
        <f t="shared" ref="N96:S96" si="41">N109+N136+N139+N142+N145+N149+N157+N165+N174+N207</f>
        <v>76.923000000000002</v>
      </c>
      <c r="O96" s="58">
        <f t="shared" si="41"/>
        <v>76.923000000000002</v>
      </c>
      <c r="P96" s="61">
        <f t="shared" si="41"/>
        <v>76.923000000000002</v>
      </c>
      <c r="Q96" s="61">
        <f t="shared" si="41"/>
        <v>0</v>
      </c>
      <c r="R96" s="58">
        <f t="shared" si="41"/>
        <v>0</v>
      </c>
      <c r="S96" s="16">
        <f t="shared" si="41"/>
        <v>0</v>
      </c>
    </row>
    <row r="97" spans="1:19" s="12" customFormat="1" ht="84" customHeight="1">
      <c r="A97" s="147"/>
      <c r="B97" s="135"/>
      <c r="C97" s="21" t="s">
        <v>7</v>
      </c>
      <c r="D97" s="74">
        <v>809</v>
      </c>
      <c r="E97" s="73" t="s">
        <v>52</v>
      </c>
      <c r="F97" s="74">
        <v>3</v>
      </c>
      <c r="G97" s="54" t="s">
        <v>3</v>
      </c>
      <c r="H97" s="58" t="s">
        <v>42</v>
      </c>
      <c r="I97" s="59" t="s">
        <v>42</v>
      </c>
      <c r="J97" s="58" t="s">
        <v>42</v>
      </c>
      <c r="K97" s="59" t="s">
        <v>42</v>
      </c>
      <c r="L97" s="58" t="s">
        <v>42</v>
      </c>
      <c r="M97" s="61" t="s">
        <v>42</v>
      </c>
      <c r="N97" s="59">
        <f t="shared" ref="N97:S97" si="42">N108+N132+N153+N161+N183+N202</f>
        <v>3538.4609999999998</v>
      </c>
      <c r="O97" s="60">
        <f t="shared" si="42"/>
        <v>3538.4609999999998</v>
      </c>
      <c r="P97" s="60">
        <f t="shared" si="42"/>
        <v>3538.4609999999998</v>
      </c>
      <c r="Q97" s="60">
        <f t="shared" si="42"/>
        <v>0</v>
      </c>
      <c r="R97" s="60">
        <f t="shared" si="42"/>
        <v>0</v>
      </c>
      <c r="S97" s="60">
        <f t="shared" si="42"/>
        <v>0</v>
      </c>
    </row>
    <row r="98" spans="1:19" s="2" customFormat="1" ht="33" customHeight="1">
      <c r="A98" s="134" t="s">
        <v>32</v>
      </c>
      <c r="B98" s="134" t="s">
        <v>127</v>
      </c>
      <c r="C98" s="78" t="s">
        <v>138</v>
      </c>
      <c r="D98" s="28" t="s">
        <v>3</v>
      </c>
      <c r="E98" s="29" t="s">
        <v>52</v>
      </c>
      <c r="F98" s="28">
        <v>3</v>
      </c>
      <c r="G98" s="29" t="s">
        <v>53</v>
      </c>
      <c r="H98" s="64">
        <v>45</v>
      </c>
      <c r="I98" s="64">
        <v>135</v>
      </c>
      <c r="J98" s="64">
        <v>50</v>
      </c>
      <c r="K98" s="64">
        <v>60</v>
      </c>
      <c r="L98" s="64">
        <v>50</v>
      </c>
      <c r="M98" s="64">
        <v>50</v>
      </c>
      <c r="N98" s="64" t="s">
        <v>42</v>
      </c>
      <c r="O98" s="64" t="s">
        <v>42</v>
      </c>
      <c r="P98" s="64" t="s">
        <v>42</v>
      </c>
      <c r="Q98" s="64" t="s">
        <v>42</v>
      </c>
      <c r="R98" s="64" t="s">
        <v>42</v>
      </c>
      <c r="S98" s="64" t="s">
        <v>42</v>
      </c>
    </row>
    <row r="99" spans="1:19" s="2" customFormat="1" ht="18.75" customHeight="1">
      <c r="A99" s="135"/>
      <c r="B99" s="135"/>
      <c r="C99" s="78" t="s">
        <v>65</v>
      </c>
      <c r="D99" s="28" t="s">
        <v>3</v>
      </c>
      <c r="E99" s="29" t="s">
        <v>52</v>
      </c>
      <c r="F99" s="28">
        <v>3</v>
      </c>
      <c r="G99" s="29" t="s">
        <v>53</v>
      </c>
      <c r="H99" s="64">
        <v>45</v>
      </c>
      <c r="I99" s="64">
        <v>135</v>
      </c>
      <c r="J99" s="64">
        <v>50</v>
      </c>
      <c r="K99" s="64">
        <v>60</v>
      </c>
      <c r="L99" s="64">
        <v>50</v>
      </c>
      <c r="M99" s="64">
        <v>50</v>
      </c>
      <c r="N99" s="64" t="s">
        <v>42</v>
      </c>
      <c r="O99" s="64" t="s">
        <v>42</v>
      </c>
      <c r="P99" s="64" t="s">
        <v>42</v>
      </c>
      <c r="Q99" s="64" t="s">
        <v>42</v>
      </c>
      <c r="R99" s="64" t="s">
        <v>42</v>
      </c>
      <c r="S99" s="64" t="s">
        <v>42</v>
      </c>
    </row>
    <row r="100" spans="1:19" s="2" customFormat="1" ht="78" customHeight="1">
      <c r="A100" s="135"/>
      <c r="B100" s="135"/>
      <c r="C100" s="77" t="s">
        <v>84</v>
      </c>
      <c r="D100" s="9">
        <v>805</v>
      </c>
      <c r="E100" s="29" t="s">
        <v>52</v>
      </c>
      <c r="F100" s="28">
        <v>3</v>
      </c>
      <c r="G100" s="29" t="s">
        <v>53</v>
      </c>
      <c r="H100" s="64">
        <v>45</v>
      </c>
      <c r="I100" s="64">
        <v>135</v>
      </c>
      <c r="J100" s="64">
        <v>50</v>
      </c>
      <c r="K100" s="64">
        <v>60</v>
      </c>
      <c r="L100" s="64">
        <v>50</v>
      </c>
      <c r="M100" s="64" t="s">
        <v>42</v>
      </c>
      <c r="N100" s="64" t="s">
        <v>42</v>
      </c>
      <c r="O100" s="64" t="s">
        <v>42</v>
      </c>
      <c r="P100" s="64" t="s">
        <v>42</v>
      </c>
      <c r="Q100" s="64" t="s">
        <v>42</v>
      </c>
      <c r="R100" s="64" t="s">
        <v>42</v>
      </c>
      <c r="S100" s="64" t="s">
        <v>42</v>
      </c>
    </row>
    <row r="101" spans="1:19" s="2" customFormat="1" ht="108.75" customHeight="1">
      <c r="A101" s="135"/>
      <c r="B101" s="136"/>
      <c r="C101" s="78" t="s">
        <v>83</v>
      </c>
      <c r="D101" s="9">
        <v>805</v>
      </c>
      <c r="E101" s="29" t="s">
        <v>52</v>
      </c>
      <c r="F101" s="28">
        <v>3</v>
      </c>
      <c r="G101" s="29" t="s">
        <v>53</v>
      </c>
      <c r="H101" s="64" t="s">
        <v>42</v>
      </c>
      <c r="I101" s="64" t="s">
        <v>42</v>
      </c>
      <c r="J101" s="64" t="s">
        <v>42</v>
      </c>
      <c r="K101" s="64" t="s">
        <v>42</v>
      </c>
      <c r="L101" s="64" t="s">
        <v>42</v>
      </c>
      <c r="M101" s="64">
        <v>50</v>
      </c>
      <c r="N101" s="64" t="s">
        <v>42</v>
      </c>
      <c r="O101" s="64" t="s">
        <v>42</v>
      </c>
      <c r="P101" s="64" t="s">
        <v>42</v>
      </c>
      <c r="Q101" s="64" t="s">
        <v>42</v>
      </c>
      <c r="R101" s="64" t="s">
        <v>42</v>
      </c>
      <c r="S101" s="64" t="s">
        <v>42</v>
      </c>
    </row>
    <row r="102" spans="1:19" s="2" customFormat="1" ht="33" customHeight="1">
      <c r="A102" s="135"/>
      <c r="B102" s="134" t="s">
        <v>128</v>
      </c>
      <c r="C102" s="78" t="s">
        <v>138</v>
      </c>
      <c r="D102" s="28" t="s">
        <v>3</v>
      </c>
      <c r="E102" s="29" t="s">
        <v>52</v>
      </c>
      <c r="F102" s="28">
        <v>3</v>
      </c>
      <c r="G102" s="29" t="s">
        <v>53</v>
      </c>
      <c r="H102" s="69" t="s">
        <v>42</v>
      </c>
      <c r="I102" s="69" t="s">
        <v>42</v>
      </c>
      <c r="J102" s="69" t="s">
        <v>42</v>
      </c>
      <c r="K102" s="69" t="s">
        <v>42</v>
      </c>
      <c r="L102" s="69" t="s">
        <v>42</v>
      </c>
      <c r="M102" s="69" t="s">
        <v>42</v>
      </c>
      <c r="N102" s="64">
        <v>0</v>
      </c>
      <c r="O102" s="64">
        <v>0</v>
      </c>
      <c r="P102" s="64">
        <v>0</v>
      </c>
      <c r="Q102" s="64">
        <v>0</v>
      </c>
      <c r="R102" s="64">
        <v>0</v>
      </c>
      <c r="S102" s="64">
        <v>0</v>
      </c>
    </row>
    <row r="103" spans="1:19" s="2" customFormat="1" ht="23.25" customHeight="1">
      <c r="A103" s="135"/>
      <c r="B103" s="135"/>
      <c r="C103" s="10" t="s">
        <v>65</v>
      </c>
      <c r="D103" s="28" t="s">
        <v>3</v>
      </c>
      <c r="E103" s="29" t="s">
        <v>52</v>
      </c>
      <c r="F103" s="28">
        <v>3</v>
      </c>
      <c r="G103" s="29" t="s">
        <v>53</v>
      </c>
      <c r="H103" s="69" t="s">
        <v>42</v>
      </c>
      <c r="I103" s="69" t="s">
        <v>42</v>
      </c>
      <c r="J103" s="69" t="s">
        <v>42</v>
      </c>
      <c r="K103" s="69" t="s">
        <v>42</v>
      </c>
      <c r="L103" s="69" t="s">
        <v>42</v>
      </c>
      <c r="M103" s="69" t="s">
        <v>42</v>
      </c>
      <c r="N103" s="58">
        <v>0</v>
      </c>
      <c r="O103" s="58">
        <v>0</v>
      </c>
      <c r="P103" s="58">
        <v>0</v>
      </c>
      <c r="Q103" s="64">
        <v>0</v>
      </c>
      <c r="R103" s="64">
        <v>0</v>
      </c>
      <c r="S103" s="64">
        <v>0</v>
      </c>
    </row>
    <row r="104" spans="1:19" s="2" customFormat="1" ht="114.75" customHeight="1">
      <c r="A104" s="135"/>
      <c r="B104" s="135"/>
      <c r="C104" s="21" t="s">
        <v>83</v>
      </c>
      <c r="D104" s="9">
        <v>805</v>
      </c>
      <c r="E104" s="29" t="s">
        <v>52</v>
      </c>
      <c r="F104" s="28">
        <v>3</v>
      </c>
      <c r="G104" s="29" t="s">
        <v>53</v>
      </c>
      <c r="H104" s="64" t="s">
        <v>42</v>
      </c>
      <c r="I104" s="64" t="s">
        <v>42</v>
      </c>
      <c r="J104" s="64" t="s">
        <v>42</v>
      </c>
      <c r="K104" s="64" t="s">
        <v>42</v>
      </c>
      <c r="L104" s="64" t="s">
        <v>42</v>
      </c>
      <c r="M104" s="64" t="s">
        <v>42</v>
      </c>
      <c r="N104" s="60">
        <v>0</v>
      </c>
      <c r="O104" s="58">
        <v>0</v>
      </c>
      <c r="P104" s="61">
        <v>0</v>
      </c>
      <c r="Q104" s="58">
        <v>0</v>
      </c>
      <c r="R104" s="58">
        <v>0</v>
      </c>
      <c r="S104" s="58">
        <v>0</v>
      </c>
    </row>
    <row r="105" spans="1:19" s="15" customFormat="1" ht="54" customHeight="1">
      <c r="A105" s="135"/>
      <c r="B105" s="135"/>
      <c r="C105" s="21" t="s">
        <v>15</v>
      </c>
      <c r="D105" s="9">
        <v>806</v>
      </c>
      <c r="E105" s="29" t="s">
        <v>52</v>
      </c>
      <c r="F105" s="28">
        <v>3</v>
      </c>
      <c r="G105" s="29" t="s">
        <v>53</v>
      </c>
      <c r="H105" s="69" t="s">
        <v>42</v>
      </c>
      <c r="I105" s="69" t="s">
        <v>42</v>
      </c>
      <c r="J105" s="69" t="s">
        <v>42</v>
      </c>
      <c r="K105" s="69" t="s">
        <v>42</v>
      </c>
      <c r="L105" s="69" t="s">
        <v>42</v>
      </c>
      <c r="M105" s="69" t="s">
        <v>42</v>
      </c>
      <c r="N105" s="64">
        <v>0</v>
      </c>
      <c r="O105" s="64">
        <v>0</v>
      </c>
      <c r="P105" s="64">
        <v>0</v>
      </c>
      <c r="Q105" s="58">
        <v>0</v>
      </c>
      <c r="R105" s="58">
        <v>0</v>
      </c>
      <c r="S105" s="58">
        <v>0</v>
      </c>
    </row>
    <row r="106" spans="1:19" s="2" customFormat="1" ht="63" customHeight="1">
      <c r="A106" s="135"/>
      <c r="B106" s="135"/>
      <c r="C106" s="10" t="s">
        <v>14</v>
      </c>
      <c r="D106" s="28">
        <v>804</v>
      </c>
      <c r="E106" s="29" t="s">
        <v>52</v>
      </c>
      <c r="F106" s="28">
        <v>3</v>
      </c>
      <c r="G106" s="29" t="s">
        <v>53</v>
      </c>
      <c r="H106" s="69" t="s">
        <v>42</v>
      </c>
      <c r="I106" s="69" t="s">
        <v>42</v>
      </c>
      <c r="J106" s="69" t="s">
        <v>42</v>
      </c>
      <c r="K106" s="69" t="s">
        <v>42</v>
      </c>
      <c r="L106" s="69" t="s">
        <v>42</v>
      </c>
      <c r="M106" s="69" t="s">
        <v>42</v>
      </c>
      <c r="N106" s="64">
        <v>0</v>
      </c>
      <c r="O106" s="64">
        <v>0</v>
      </c>
      <c r="P106" s="64">
        <v>0</v>
      </c>
      <c r="Q106" s="58">
        <v>0</v>
      </c>
      <c r="R106" s="58">
        <v>0</v>
      </c>
      <c r="S106" s="58">
        <v>0</v>
      </c>
    </row>
    <row r="107" spans="1:19" s="2" customFormat="1" ht="69.75" customHeight="1">
      <c r="A107" s="135"/>
      <c r="B107" s="135"/>
      <c r="C107" s="10" t="s">
        <v>13</v>
      </c>
      <c r="D107" s="28">
        <v>803</v>
      </c>
      <c r="E107" s="29" t="s">
        <v>52</v>
      </c>
      <c r="F107" s="28">
        <v>3</v>
      </c>
      <c r="G107" s="29" t="s">
        <v>53</v>
      </c>
      <c r="H107" s="69" t="s">
        <v>42</v>
      </c>
      <c r="I107" s="69" t="s">
        <v>42</v>
      </c>
      <c r="J107" s="69" t="s">
        <v>42</v>
      </c>
      <c r="K107" s="69" t="s">
        <v>42</v>
      </c>
      <c r="L107" s="69" t="s">
        <v>42</v>
      </c>
      <c r="M107" s="69" t="s">
        <v>42</v>
      </c>
      <c r="N107" s="64">
        <v>0</v>
      </c>
      <c r="O107" s="64">
        <v>0</v>
      </c>
      <c r="P107" s="64">
        <v>0</v>
      </c>
      <c r="Q107" s="64">
        <v>0</v>
      </c>
      <c r="R107" s="64">
        <v>0</v>
      </c>
      <c r="S107" s="64">
        <v>0</v>
      </c>
    </row>
    <row r="108" spans="1:19" s="2" customFormat="1" ht="79.5" customHeight="1">
      <c r="A108" s="135"/>
      <c r="B108" s="135"/>
      <c r="C108" s="10" t="s">
        <v>7</v>
      </c>
      <c r="D108" s="28">
        <v>809</v>
      </c>
      <c r="E108" s="29" t="s">
        <v>52</v>
      </c>
      <c r="F108" s="28">
        <v>3</v>
      </c>
      <c r="G108" s="29" t="s">
        <v>53</v>
      </c>
      <c r="H108" s="69" t="s">
        <v>42</v>
      </c>
      <c r="I108" s="69" t="s">
        <v>42</v>
      </c>
      <c r="J108" s="69" t="s">
        <v>42</v>
      </c>
      <c r="K108" s="69" t="s">
        <v>42</v>
      </c>
      <c r="L108" s="69" t="s">
        <v>42</v>
      </c>
      <c r="M108" s="69" t="s">
        <v>42</v>
      </c>
      <c r="N108" s="64">
        <v>0</v>
      </c>
      <c r="O108" s="64">
        <v>0</v>
      </c>
      <c r="P108" s="64">
        <v>0</v>
      </c>
      <c r="Q108" s="64">
        <v>0</v>
      </c>
      <c r="R108" s="64">
        <v>0</v>
      </c>
      <c r="S108" s="64">
        <v>0</v>
      </c>
    </row>
    <row r="109" spans="1:19" s="2" customFormat="1" ht="66.75" customHeight="1">
      <c r="A109" s="136"/>
      <c r="B109" s="136"/>
      <c r="C109" s="10" t="s">
        <v>47</v>
      </c>
      <c r="D109" s="28">
        <v>824</v>
      </c>
      <c r="E109" s="73" t="s">
        <v>52</v>
      </c>
      <c r="F109" s="74">
        <v>3</v>
      </c>
      <c r="G109" s="73" t="s">
        <v>53</v>
      </c>
      <c r="H109" s="69" t="s">
        <v>42</v>
      </c>
      <c r="I109" s="69" t="s">
        <v>42</v>
      </c>
      <c r="J109" s="69" t="s">
        <v>42</v>
      </c>
      <c r="K109" s="69" t="s">
        <v>42</v>
      </c>
      <c r="L109" s="69" t="s">
        <v>42</v>
      </c>
      <c r="M109" s="69" t="s">
        <v>42</v>
      </c>
      <c r="N109" s="58">
        <v>0</v>
      </c>
      <c r="O109" s="58">
        <v>0</v>
      </c>
      <c r="P109" s="58">
        <v>0</v>
      </c>
      <c r="Q109" s="58">
        <v>0</v>
      </c>
      <c r="R109" s="58">
        <v>0</v>
      </c>
      <c r="S109" s="58">
        <v>0</v>
      </c>
    </row>
    <row r="110" spans="1:19" s="2" customFormat="1" ht="33" customHeight="1">
      <c r="A110" s="134" t="s">
        <v>33</v>
      </c>
      <c r="B110" s="134" t="s">
        <v>129</v>
      </c>
      <c r="C110" s="78" t="s">
        <v>138</v>
      </c>
      <c r="D110" s="28" t="s">
        <v>3</v>
      </c>
      <c r="E110" s="29" t="s">
        <v>52</v>
      </c>
      <c r="F110" s="28">
        <v>3</v>
      </c>
      <c r="G110" s="29" t="s">
        <v>55</v>
      </c>
      <c r="H110" s="64">
        <v>11</v>
      </c>
      <c r="I110" s="64">
        <v>25</v>
      </c>
      <c r="J110" s="64">
        <v>10</v>
      </c>
      <c r="K110" s="64">
        <v>0</v>
      </c>
      <c r="L110" s="64">
        <v>10</v>
      </c>
      <c r="M110" s="64">
        <v>10</v>
      </c>
      <c r="N110" s="14" t="s">
        <v>42</v>
      </c>
      <c r="O110" s="14" t="s">
        <v>42</v>
      </c>
      <c r="P110" s="14" t="s">
        <v>42</v>
      </c>
      <c r="Q110" s="14" t="s">
        <v>42</v>
      </c>
      <c r="R110" s="14" t="s">
        <v>42</v>
      </c>
      <c r="S110" s="14" t="s">
        <v>42</v>
      </c>
    </row>
    <row r="111" spans="1:19" s="2" customFormat="1" ht="19.5" customHeight="1">
      <c r="A111" s="135"/>
      <c r="B111" s="135"/>
      <c r="C111" s="78" t="s">
        <v>65</v>
      </c>
      <c r="D111" s="28" t="s">
        <v>3</v>
      </c>
      <c r="E111" s="29" t="s">
        <v>52</v>
      </c>
      <c r="F111" s="28">
        <v>3</v>
      </c>
      <c r="G111" s="29" t="s">
        <v>55</v>
      </c>
      <c r="H111" s="64">
        <v>11</v>
      </c>
      <c r="I111" s="64">
        <v>25</v>
      </c>
      <c r="J111" s="64">
        <v>10</v>
      </c>
      <c r="K111" s="64">
        <v>0</v>
      </c>
      <c r="L111" s="64">
        <v>10</v>
      </c>
      <c r="M111" s="64">
        <v>10</v>
      </c>
      <c r="N111" s="14" t="s">
        <v>42</v>
      </c>
      <c r="O111" s="14" t="s">
        <v>42</v>
      </c>
      <c r="P111" s="14" t="s">
        <v>42</v>
      </c>
      <c r="Q111" s="14" t="s">
        <v>42</v>
      </c>
      <c r="R111" s="14" t="s">
        <v>42</v>
      </c>
      <c r="S111" s="14" t="s">
        <v>42</v>
      </c>
    </row>
    <row r="112" spans="1:19" s="2" customFormat="1" ht="80.25" customHeight="1">
      <c r="A112" s="135"/>
      <c r="B112" s="135"/>
      <c r="C112" s="77" t="s">
        <v>84</v>
      </c>
      <c r="D112" s="9">
        <v>805</v>
      </c>
      <c r="E112" s="29" t="s">
        <v>52</v>
      </c>
      <c r="F112" s="28">
        <v>3</v>
      </c>
      <c r="G112" s="29" t="s">
        <v>55</v>
      </c>
      <c r="H112" s="64">
        <v>11</v>
      </c>
      <c r="I112" s="64">
        <v>25</v>
      </c>
      <c r="J112" s="64">
        <v>10</v>
      </c>
      <c r="K112" s="64">
        <v>0</v>
      </c>
      <c r="L112" s="64">
        <v>10</v>
      </c>
      <c r="M112" s="64" t="s">
        <v>42</v>
      </c>
      <c r="N112" s="64" t="s">
        <v>42</v>
      </c>
      <c r="O112" s="64" t="s">
        <v>42</v>
      </c>
      <c r="P112" s="64" t="s">
        <v>42</v>
      </c>
      <c r="Q112" s="64" t="s">
        <v>42</v>
      </c>
      <c r="R112" s="64" t="s">
        <v>42</v>
      </c>
      <c r="S112" s="64" t="s">
        <v>42</v>
      </c>
    </row>
    <row r="113" spans="1:19" s="2" customFormat="1" ht="110.25" customHeight="1">
      <c r="A113" s="135"/>
      <c r="B113" s="136"/>
      <c r="C113" s="78" t="s">
        <v>83</v>
      </c>
      <c r="D113" s="9">
        <v>805</v>
      </c>
      <c r="E113" s="29" t="s">
        <v>52</v>
      </c>
      <c r="F113" s="28">
        <v>3</v>
      </c>
      <c r="G113" s="29" t="s">
        <v>55</v>
      </c>
      <c r="H113" s="64" t="s">
        <v>42</v>
      </c>
      <c r="I113" s="64" t="s">
        <v>42</v>
      </c>
      <c r="J113" s="64" t="s">
        <v>42</v>
      </c>
      <c r="K113" s="64" t="s">
        <v>42</v>
      </c>
      <c r="L113" s="64" t="s">
        <v>42</v>
      </c>
      <c r="M113" s="64">
        <v>10</v>
      </c>
      <c r="N113" s="64" t="s">
        <v>42</v>
      </c>
      <c r="O113" s="64" t="s">
        <v>42</v>
      </c>
      <c r="P113" s="64" t="s">
        <v>42</v>
      </c>
      <c r="Q113" s="64" t="s">
        <v>42</v>
      </c>
      <c r="R113" s="64" t="s">
        <v>42</v>
      </c>
      <c r="S113" s="64" t="s">
        <v>42</v>
      </c>
    </row>
    <row r="114" spans="1:19" s="2" customFormat="1" ht="33" customHeight="1">
      <c r="A114" s="135"/>
      <c r="B114" s="137" t="s">
        <v>131</v>
      </c>
      <c r="C114" s="78" t="s">
        <v>138</v>
      </c>
      <c r="D114" s="28" t="s">
        <v>3</v>
      </c>
      <c r="E114" s="29" t="s">
        <v>52</v>
      </c>
      <c r="F114" s="28">
        <v>3</v>
      </c>
      <c r="G114" s="29" t="s">
        <v>55</v>
      </c>
      <c r="H114" s="64" t="s">
        <v>42</v>
      </c>
      <c r="I114" s="64" t="s">
        <v>42</v>
      </c>
      <c r="J114" s="64" t="s">
        <v>42</v>
      </c>
      <c r="K114" s="64" t="s">
        <v>42</v>
      </c>
      <c r="L114" s="64" t="s">
        <v>42</v>
      </c>
      <c r="M114" s="64" t="s">
        <v>42</v>
      </c>
      <c r="N114" s="64">
        <v>0</v>
      </c>
      <c r="O114" s="64">
        <v>0</v>
      </c>
      <c r="P114" s="64">
        <v>0</v>
      </c>
      <c r="Q114" s="64">
        <v>0</v>
      </c>
      <c r="R114" s="64">
        <v>0</v>
      </c>
      <c r="S114" s="64">
        <v>0</v>
      </c>
    </row>
    <row r="115" spans="1:19" s="2" customFormat="1" ht="23.25" customHeight="1">
      <c r="A115" s="135"/>
      <c r="B115" s="137"/>
      <c r="C115" s="21" t="s">
        <v>65</v>
      </c>
      <c r="D115" s="28" t="s">
        <v>3</v>
      </c>
      <c r="E115" s="29" t="s">
        <v>52</v>
      </c>
      <c r="F115" s="28">
        <v>3</v>
      </c>
      <c r="G115" s="29" t="s">
        <v>55</v>
      </c>
      <c r="H115" s="64" t="s">
        <v>42</v>
      </c>
      <c r="I115" s="64" t="s">
        <v>42</v>
      </c>
      <c r="J115" s="64" t="s">
        <v>42</v>
      </c>
      <c r="K115" s="64" t="s">
        <v>42</v>
      </c>
      <c r="L115" s="64" t="s">
        <v>42</v>
      </c>
      <c r="M115" s="64" t="s">
        <v>42</v>
      </c>
      <c r="N115" s="64">
        <v>0</v>
      </c>
      <c r="O115" s="64">
        <v>0</v>
      </c>
      <c r="P115" s="64">
        <v>0</v>
      </c>
      <c r="Q115" s="64">
        <v>0</v>
      </c>
      <c r="R115" s="64">
        <v>0</v>
      </c>
      <c r="S115" s="64">
        <v>0</v>
      </c>
    </row>
    <row r="116" spans="1:19" s="2" customFormat="1" ht="66" customHeight="1">
      <c r="A116" s="136"/>
      <c r="B116" s="137"/>
      <c r="C116" s="21" t="s">
        <v>13</v>
      </c>
      <c r="D116" s="28">
        <v>803</v>
      </c>
      <c r="E116" s="29" t="s">
        <v>52</v>
      </c>
      <c r="F116" s="28">
        <v>3</v>
      </c>
      <c r="G116" s="29" t="s">
        <v>55</v>
      </c>
      <c r="H116" s="64" t="s">
        <v>42</v>
      </c>
      <c r="I116" s="64" t="s">
        <v>42</v>
      </c>
      <c r="J116" s="64" t="s">
        <v>42</v>
      </c>
      <c r="K116" s="64" t="s">
        <v>42</v>
      </c>
      <c r="L116" s="64" t="s">
        <v>42</v>
      </c>
      <c r="M116" s="64" t="s">
        <v>42</v>
      </c>
      <c r="N116" s="64">
        <v>0</v>
      </c>
      <c r="O116" s="64">
        <v>0</v>
      </c>
      <c r="P116" s="64">
        <v>0</v>
      </c>
      <c r="Q116" s="64">
        <v>0</v>
      </c>
      <c r="R116" s="64">
        <v>0</v>
      </c>
      <c r="S116" s="64">
        <v>0</v>
      </c>
    </row>
    <row r="117" spans="1:19" s="2" customFormat="1" ht="34.5" customHeight="1">
      <c r="A117" s="134" t="s">
        <v>34</v>
      </c>
      <c r="B117" s="134" t="s">
        <v>130</v>
      </c>
      <c r="C117" s="78" t="s">
        <v>138</v>
      </c>
      <c r="D117" s="28" t="s">
        <v>3</v>
      </c>
      <c r="E117" s="29" t="s">
        <v>52</v>
      </c>
      <c r="F117" s="28">
        <v>3</v>
      </c>
      <c r="G117" s="29" t="s">
        <v>57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64" t="s">
        <v>42</v>
      </c>
      <c r="O117" s="64" t="s">
        <v>42</v>
      </c>
      <c r="P117" s="64" t="s">
        <v>42</v>
      </c>
      <c r="Q117" s="64" t="s">
        <v>42</v>
      </c>
      <c r="R117" s="64" t="s">
        <v>42</v>
      </c>
      <c r="S117" s="64" t="s">
        <v>42</v>
      </c>
    </row>
    <row r="118" spans="1:19" s="2" customFormat="1" ht="23.25" customHeight="1">
      <c r="A118" s="135"/>
      <c r="B118" s="135"/>
      <c r="C118" s="78" t="s">
        <v>65</v>
      </c>
      <c r="D118" s="28" t="s">
        <v>3</v>
      </c>
      <c r="E118" s="29" t="s">
        <v>52</v>
      </c>
      <c r="F118" s="28">
        <v>3</v>
      </c>
      <c r="G118" s="29" t="s">
        <v>57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64" t="s">
        <v>42</v>
      </c>
      <c r="O118" s="64" t="s">
        <v>42</v>
      </c>
      <c r="P118" s="64" t="s">
        <v>42</v>
      </c>
      <c r="Q118" s="64" t="s">
        <v>42</v>
      </c>
      <c r="R118" s="64" t="s">
        <v>42</v>
      </c>
      <c r="S118" s="64" t="s">
        <v>42</v>
      </c>
    </row>
    <row r="119" spans="1:19" s="2" customFormat="1" ht="79.5" customHeight="1">
      <c r="A119" s="135"/>
      <c r="B119" s="135"/>
      <c r="C119" s="77" t="s">
        <v>84</v>
      </c>
      <c r="D119" s="8">
        <v>805</v>
      </c>
      <c r="E119" s="29" t="s">
        <v>52</v>
      </c>
      <c r="F119" s="28">
        <v>3</v>
      </c>
      <c r="G119" s="29" t="s">
        <v>57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 t="s">
        <v>42</v>
      </c>
      <c r="N119" s="64" t="s">
        <v>42</v>
      </c>
      <c r="O119" s="64" t="s">
        <v>42</v>
      </c>
      <c r="P119" s="64" t="s">
        <v>42</v>
      </c>
      <c r="Q119" s="64" t="s">
        <v>42</v>
      </c>
      <c r="R119" s="64" t="s">
        <v>42</v>
      </c>
      <c r="S119" s="64" t="s">
        <v>42</v>
      </c>
    </row>
    <row r="120" spans="1:19" s="2" customFormat="1" ht="108" customHeight="1">
      <c r="A120" s="135"/>
      <c r="B120" s="135"/>
      <c r="C120" s="78" t="s">
        <v>83</v>
      </c>
      <c r="D120" s="8">
        <v>805</v>
      </c>
      <c r="E120" s="29" t="s">
        <v>52</v>
      </c>
      <c r="F120" s="28">
        <v>3</v>
      </c>
      <c r="G120" s="29" t="s">
        <v>57</v>
      </c>
      <c r="H120" s="64" t="s">
        <v>42</v>
      </c>
      <c r="I120" s="64" t="s">
        <v>42</v>
      </c>
      <c r="J120" s="64" t="s">
        <v>42</v>
      </c>
      <c r="K120" s="64" t="s">
        <v>42</v>
      </c>
      <c r="L120" s="64" t="s">
        <v>42</v>
      </c>
      <c r="M120" s="14">
        <v>0</v>
      </c>
      <c r="N120" s="64" t="s">
        <v>42</v>
      </c>
      <c r="O120" s="64" t="s">
        <v>42</v>
      </c>
      <c r="P120" s="64" t="s">
        <v>42</v>
      </c>
      <c r="Q120" s="64" t="s">
        <v>42</v>
      </c>
      <c r="R120" s="64" t="s">
        <v>42</v>
      </c>
      <c r="S120" s="64" t="s">
        <v>42</v>
      </c>
    </row>
    <row r="121" spans="1:19" s="2" customFormat="1" ht="80.25" customHeight="1">
      <c r="A121" s="135"/>
      <c r="B121" s="136"/>
      <c r="C121" s="78" t="s">
        <v>7</v>
      </c>
      <c r="D121" s="28">
        <v>809</v>
      </c>
      <c r="E121" s="29" t="s">
        <v>52</v>
      </c>
      <c r="F121" s="28">
        <v>3</v>
      </c>
      <c r="G121" s="29" t="s">
        <v>57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64" t="s">
        <v>42</v>
      </c>
      <c r="O121" s="64" t="s">
        <v>42</v>
      </c>
      <c r="P121" s="64" t="s">
        <v>42</v>
      </c>
      <c r="Q121" s="64" t="s">
        <v>42</v>
      </c>
      <c r="R121" s="64" t="s">
        <v>42</v>
      </c>
      <c r="S121" s="64" t="s">
        <v>42</v>
      </c>
    </row>
    <row r="122" spans="1:19" s="2" customFormat="1" ht="99.95" customHeight="1">
      <c r="A122" s="135"/>
      <c r="B122" s="140" t="s">
        <v>132</v>
      </c>
      <c r="C122" s="10" t="s">
        <v>138</v>
      </c>
      <c r="D122" s="28" t="s">
        <v>3</v>
      </c>
      <c r="E122" s="29" t="s">
        <v>52</v>
      </c>
      <c r="F122" s="28">
        <v>3</v>
      </c>
      <c r="G122" s="29" t="s">
        <v>57</v>
      </c>
      <c r="H122" s="64" t="s">
        <v>42</v>
      </c>
      <c r="I122" s="64" t="s">
        <v>42</v>
      </c>
      <c r="J122" s="64" t="s">
        <v>42</v>
      </c>
      <c r="K122" s="64" t="s">
        <v>42</v>
      </c>
      <c r="L122" s="64" t="s">
        <v>42</v>
      </c>
      <c r="M122" s="64" t="s">
        <v>42</v>
      </c>
      <c r="N122" s="64">
        <v>0</v>
      </c>
      <c r="O122" s="64">
        <v>0</v>
      </c>
      <c r="P122" s="64">
        <v>0</v>
      </c>
      <c r="Q122" s="64">
        <v>0</v>
      </c>
      <c r="R122" s="64">
        <v>0</v>
      </c>
      <c r="S122" s="64">
        <v>0</v>
      </c>
    </row>
    <row r="123" spans="1:19" s="2" customFormat="1" ht="99.95" customHeight="1">
      <c r="A123" s="135"/>
      <c r="B123" s="141"/>
      <c r="C123" s="21" t="s">
        <v>65</v>
      </c>
      <c r="D123" s="28" t="s">
        <v>3</v>
      </c>
      <c r="E123" s="29" t="s">
        <v>52</v>
      </c>
      <c r="F123" s="28">
        <v>3</v>
      </c>
      <c r="G123" s="29" t="s">
        <v>57</v>
      </c>
      <c r="H123" s="64" t="s">
        <v>42</v>
      </c>
      <c r="I123" s="64" t="s">
        <v>42</v>
      </c>
      <c r="J123" s="64" t="s">
        <v>42</v>
      </c>
      <c r="K123" s="64" t="s">
        <v>42</v>
      </c>
      <c r="L123" s="64" t="s">
        <v>42</v>
      </c>
      <c r="M123" s="64" t="s">
        <v>42</v>
      </c>
      <c r="N123" s="64">
        <v>0</v>
      </c>
      <c r="O123" s="64">
        <v>0</v>
      </c>
      <c r="P123" s="64">
        <v>0</v>
      </c>
      <c r="Q123" s="64">
        <v>0</v>
      </c>
      <c r="R123" s="64">
        <v>0</v>
      </c>
      <c r="S123" s="64">
        <v>0</v>
      </c>
    </row>
    <row r="124" spans="1:19" s="2" customFormat="1" ht="99.95" customHeight="1">
      <c r="A124" s="136"/>
      <c r="B124" s="143"/>
      <c r="C124" s="21" t="s">
        <v>13</v>
      </c>
      <c r="D124" s="28">
        <v>803</v>
      </c>
      <c r="E124" s="29" t="s">
        <v>52</v>
      </c>
      <c r="F124" s="28">
        <v>3</v>
      </c>
      <c r="G124" s="29" t="s">
        <v>57</v>
      </c>
      <c r="H124" s="64" t="s">
        <v>42</v>
      </c>
      <c r="I124" s="64" t="s">
        <v>42</v>
      </c>
      <c r="J124" s="64" t="s">
        <v>42</v>
      </c>
      <c r="K124" s="64" t="s">
        <v>42</v>
      </c>
      <c r="L124" s="64" t="s">
        <v>42</v>
      </c>
      <c r="M124" s="64" t="s">
        <v>42</v>
      </c>
      <c r="N124" s="64">
        <v>0</v>
      </c>
      <c r="O124" s="64">
        <v>0</v>
      </c>
      <c r="P124" s="64">
        <v>0</v>
      </c>
      <c r="Q124" s="64">
        <v>0</v>
      </c>
      <c r="R124" s="64">
        <v>0</v>
      </c>
      <c r="S124" s="64">
        <v>0</v>
      </c>
    </row>
    <row r="125" spans="1:19" s="2" customFormat="1" ht="33" customHeight="1">
      <c r="A125" s="134" t="s">
        <v>35</v>
      </c>
      <c r="B125" s="140" t="s">
        <v>86</v>
      </c>
      <c r="C125" s="78" t="s">
        <v>138</v>
      </c>
      <c r="D125" s="28" t="s">
        <v>3</v>
      </c>
      <c r="E125" s="29" t="s">
        <v>52</v>
      </c>
      <c r="F125" s="28">
        <v>3</v>
      </c>
      <c r="G125" s="29" t="s">
        <v>52</v>
      </c>
      <c r="H125" s="58">
        <v>0</v>
      </c>
      <c r="I125" s="58">
        <v>0</v>
      </c>
      <c r="J125" s="58">
        <v>0</v>
      </c>
      <c r="K125" s="58">
        <v>0</v>
      </c>
      <c r="L125" s="58">
        <v>0</v>
      </c>
      <c r="M125" s="58">
        <v>0</v>
      </c>
      <c r="N125" s="64">
        <f>N128</f>
        <v>3000</v>
      </c>
      <c r="O125" s="64">
        <f t="shared" ref="O125:S125" si="43">O128</f>
        <v>3000</v>
      </c>
      <c r="P125" s="64">
        <f t="shared" si="43"/>
        <v>3000</v>
      </c>
      <c r="Q125" s="58">
        <f t="shared" si="43"/>
        <v>0</v>
      </c>
      <c r="R125" s="58">
        <f t="shared" si="43"/>
        <v>0</v>
      </c>
      <c r="S125" s="58">
        <f t="shared" si="43"/>
        <v>0</v>
      </c>
    </row>
    <row r="126" spans="1:19" s="2" customFormat="1" ht="20.25" customHeight="1">
      <c r="A126" s="135"/>
      <c r="B126" s="141"/>
      <c r="C126" s="119" t="s">
        <v>141</v>
      </c>
      <c r="D126" s="121" t="s">
        <v>3</v>
      </c>
      <c r="E126" s="123" t="s">
        <v>52</v>
      </c>
      <c r="F126" s="121">
        <v>3</v>
      </c>
      <c r="G126" s="125" t="s">
        <v>52</v>
      </c>
      <c r="H126" s="62">
        <v>0</v>
      </c>
      <c r="I126" s="96">
        <v>0</v>
      </c>
      <c r="J126" s="62">
        <v>0</v>
      </c>
      <c r="K126" s="96">
        <v>0</v>
      </c>
      <c r="L126" s="62">
        <v>0</v>
      </c>
      <c r="M126" s="108">
        <v>0</v>
      </c>
      <c r="N126" s="83">
        <f>N125</f>
        <v>3000</v>
      </c>
      <c r="O126" s="63">
        <f t="shared" ref="O126:S126" si="44">O125</f>
        <v>3000</v>
      </c>
      <c r="P126" s="84">
        <f t="shared" si="44"/>
        <v>3000</v>
      </c>
      <c r="Q126" s="66">
        <f t="shared" si="44"/>
        <v>0</v>
      </c>
      <c r="R126" s="62">
        <f t="shared" si="44"/>
        <v>0</v>
      </c>
      <c r="S126" s="108">
        <f t="shared" si="44"/>
        <v>0</v>
      </c>
    </row>
    <row r="127" spans="1:19" s="2" customFormat="1" ht="20.25" customHeight="1">
      <c r="A127" s="135"/>
      <c r="B127" s="141"/>
      <c r="C127" s="120"/>
      <c r="D127" s="122"/>
      <c r="E127" s="124"/>
      <c r="F127" s="122"/>
      <c r="G127" s="126"/>
      <c r="H127" s="68"/>
      <c r="I127" s="97"/>
      <c r="J127" s="68"/>
      <c r="K127" s="97"/>
      <c r="L127" s="68"/>
      <c r="M127" s="109"/>
      <c r="N127" s="87">
        <v>2610</v>
      </c>
      <c r="O127" s="88">
        <v>2610</v>
      </c>
      <c r="P127" s="89">
        <v>2610</v>
      </c>
      <c r="Q127" s="95"/>
      <c r="R127" s="68"/>
      <c r="S127" s="109"/>
    </row>
    <row r="128" spans="1:19" s="2" customFormat="1" ht="131.25" customHeight="1">
      <c r="A128" s="135"/>
      <c r="B128" s="141"/>
      <c r="C128" s="21" t="s">
        <v>13</v>
      </c>
      <c r="D128" s="74">
        <v>803</v>
      </c>
      <c r="E128" s="73" t="s">
        <v>52</v>
      </c>
      <c r="F128" s="74">
        <v>3</v>
      </c>
      <c r="G128" s="73" t="s">
        <v>52</v>
      </c>
      <c r="H128" s="58">
        <v>0</v>
      </c>
      <c r="I128" s="58">
        <v>0</v>
      </c>
      <c r="J128" s="58">
        <v>0</v>
      </c>
      <c r="K128" s="58">
        <v>0</v>
      </c>
      <c r="L128" s="58">
        <v>0</v>
      </c>
      <c r="M128" s="60">
        <v>0</v>
      </c>
      <c r="N128" s="58">
        <v>3000</v>
      </c>
      <c r="O128" s="59">
        <v>3000</v>
      </c>
      <c r="P128" s="58">
        <v>3000</v>
      </c>
      <c r="Q128" s="61">
        <v>0</v>
      </c>
      <c r="R128" s="58">
        <v>0</v>
      </c>
      <c r="S128" s="58">
        <v>0</v>
      </c>
    </row>
    <row r="129" spans="1:19" s="2" customFormat="1" ht="30.75" customHeight="1">
      <c r="A129" s="134" t="s">
        <v>36</v>
      </c>
      <c r="B129" s="140" t="s">
        <v>87</v>
      </c>
      <c r="C129" s="78" t="s">
        <v>138</v>
      </c>
      <c r="D129" s="28" t="s">
        <v>3</v>
      </c>
      <c r="E129" s="29" t="s">
        <v>52</v>
      </c>
      <c r="F129" s="28">
        <v>3</v>
      </c>
      <c r="G129" s="29" t="s">
        <v>54</v>
      </c>
      <c r="H129" s="64">
        <v>0</v>
      </c>
      <c r="I129" s="64">
        <v>0</v>
      </c>
      <c r="J129" s="64">
        <v>0</v>
      </c>
      <c r="K129" s="64">
        <v>0</v>
      </c>
      <c r="L129" s="64">
        <v>0</v>
      </c>
      <c r="M129" s="64">
        <v>0</v>
      </c>
      <c r="N129" s="64">
        <v>0</v>
      </c>
      <c r="O129" s="64">
        <v>0</v>
      </c>
      <c r="P129" s="64">
        <v>0</v>
      </c>
      <c r="Q129" s="64">
        <v>0</v>
      </c>
      <c r="R129" s="64">
        <v>0</v>
      </c>
      <c r="S129" s="64">
        <v>0</v>
      </c>
    </row>
    <row r="130" spans="1:19" s="2" customFormat="1" ht="17.25" customHeight="1">
      <c r="A130" s="135"/>
      <c r="B130" s="141"/>
      <c r="C130" s="78" t="s">
        <v>65</v>
      </c>
      <c r="D130" s="28" t="s">
        <v>3</v>
      </c>
      <c r="E130" s="29" t="s">
        <v>52</v>
      </c>
      <c r="F130" s="28">
        <v>3</v>
      </c>
      <c r="G130" s="29" t="s">
        <v>54</v>
      </c>
      <c r="H130" s="64">
        <v>0</v>
      </c>
      <c r="I130" s="64">
        <v>0</v>
      </c>
      <c r="J130" s="64">
        <v>0</v>
      </c>
      <c r="K130" s="64">
        <v>0</v>
      </c>
      <c r="L130" s="64">
        <v>0</v>
      </c>
      <c r="M130" s="64">
        <v>0</v>
      </c>
      <c r="N130" s="64">
        <v>0</v>
      </c>
      <c r="O130" s="64">
        <v>0</v>
      </c>
      <c r="P130" s="64">
        <v>0</v>
      </c>
      <c r="Q130" s="64">
        <v>0</v>
      </c>
      <c r="R130" s="64">
        <v>0</v>
      </c>
      <c r="S130" s="64">
        <v>0</v>
      </c>
    </row>
    <row r="131" spans="1:19" s="2" customFormat="1" ht="109.5" customHeight="1">
      <c r="A131" s="135"/>
      <c r="B131" s="141"/>
      <c r="C131" s="78" t="s">
        <v>83</v>
      </c>
      <c r="D131" s="28">
        <v>805</v>
      </c>
      <c r="E131" s="29" t="s">
        <v>52</v>
      </c>
      <c r="F131" s="28">
        <v>3</v>
      </c>
      <c r="G131" s="29" t="s">
        <v>54</v>
      </c>
      <c r="H131" s="64" t="s">
        <v>42</v>
      </c>
      <c r="I131" s="64" t="s">
        <v>42</v>
      </c>
      <c r="J131" s="64" t="s">
        <v>42</v>
      </c>
      <c r="K131" s="64" t="s">
        <v>42</v>
      </c>
      <c r="L131" s="64" t="s">
        <v>42</v>
      </c>
      <c r="M131" s="64">
        <v>0</v>
      </c>
      <c r="N131" s="64">
        <v>0</v>
      </c>
      <c r="O131" s="64">
        <v>0</v>
      </c>
      <c r="P131" s="64">
        <v>0</v>
      </c>
      <c r="Q131" s="64">
        <v>0</v>
      </c>
      <c r="R131" s="64">
        <v>0</v>
      </c>
      <c r="S131" s="64">
        <v>0</v>
      </c>
    </row>
    <row r="132" spans="1:19" s="2" customFormat="1" ht="78.75" customHeight="1">
      <c r="A132" s="135"/>
      <c r="B132" s="141"/>
      <c r="C132" s="78" t="s">
        <v>7</v>
      </c>
      <c r="D132" s="28">
        <v>809</v>
      </c>
      <c r="E132" s="29" t="s">
        <v>52</v>
      </c>
      <c r="F132" s="28">
        <v>3</v>
      </c>
      <c r="G132" s="29" t="s">
        <v>54</v>
      </c>
      <c r="H132" s="64">
        <v>0</v>
      </c>
      <c r="I132" s="64">
        <v>0</v>
      </c>
      <c r="J132" s="64">
        <v>0</v>
      </c>
      <c r="K132" s="64">
        <v>0</v>
      </c>
      <c r="L132" s="64">
        <v>0</v>
      </c>
      <c r="M132" s="64">
        <v>0</v>
      </c>
      <c r="N132" s="64">
        <v>0</v>
      </c>
      <c r="O132" s="64">
        <v>0</v>
      </c>
      <c r="P132" s="64">
        <v>0</v>
      </c>
      <c r="Q132" s="64">
        <v>0</v>
      </c>
      <c r="R132" s="64">
        <v>0</v>
      </c>
      <c r="S132" s="64">
        <v>0</v>
      </c>
    </row>
    <row r="133" spans="1:19" s="2" customFormat="1" ht="51" customHeight="1">
      <c r="A133" s="135"/>
      <c r="B133" s="141"/>
      <c r="C133" s="76" t="s">
        <v>15</v>
      </c>
      <c r="D133" s="28">
        <v>806</v>
      </c>
      <c r="E133" s="29" t="s">
        <v>52</v>
      </c>
      <c r="F133" s="28">
        <v>3</v>
      </c>
      <c r="G133" s="29" t="s">
        <v>54</v>
      </c>
      <c r="H133" s="64">
        <v>0</v>
      </c>
      <c r="I133" s="64">
        <v>0</v>
      </c>
      <c r="J133" s="64">
        <v>0</v>
      </c>
      <c r="K133" s="64">
        <v>0</v>
      </c>
      <c r="L133" s="64">
        <v>0</v>
      </c>
      <c r="M133" s="64">
        <v>0</v>
      </c>
      <c r="N133" s="64">
        <v>0</v>
      </c>
      <c r="O133" s="64">
        <v>0</v>
      </c>
      <c r="P133" s="64">
        <v>0</v>
      </c>
      <c r="Q133" s="64">
        <v>0</v>
      </c>
      <c r="R133" s="64">
        <v>0</v>
      </c>
      <c r="S133" s="64">
        <v>0</v>
      </c>
    </row>
    <row r="134" spans="1:19" s="2" customFormat="1" ht="64.5" customHeight="1">
      <c r="A134" s="135"/>
      <c r="B134" s="141"/>
      <c r="C134" s="78" t="s">
        <v>14</v>
      </c>
      <c r="D134" s="28">
        <v>804</v>
      </c>
      <c r="E134" s="29" t="s">
        <v>52</v>
      </c>
      <c r="F134" s="28">
        <v>3</v>
      </c>
      <c r="G134" s="29" t="s">
        <v>54</v>
      </c>
      <c r="H134" s="64">
        <v>0</v>
      </c>
      <c r="I134" s="64">
        <v>0</v>
      </c>
      <c r="J134" s="64">
        <v>0</v>
      </c>
      <c r="K134" s="64">
        <v>0</v>
      </c>
      <c r="L134" s="64">
        <v>0</v>
      </c>
      <c r="M134" s="64">
        <v>0</v>
      </c>
      <c r="N134" s="64">
        <v>0</v>
      </c>
      <c r="O134" s="64">
        <v>0</v>
      </c>
      <c r="P134" s="64">
        <v>0</v>
      </c>
      <c r="Q134" s="64">
        <v>0</v>
      </c>
      <c r="R134" s="64">
        <v>0</v>
      </c>
      <c r="S134" s="64">
        <v>0</v>
      </c>
    </row>
    <row r="135" spans="1:19" s="2" customFormat="1" ht="65.25" customHeight="1">
      <c r="A135" s="135"/>
      <c r="B135" s="141"/>
      <c r="C135" s="78" t="s">
        <v>13</v>
      </c>
      <c r="D135" s="28">
        <v>803</v>
      </c>
      <c r="E135" s="29" t="s">
        <v>52</v>
      </c>
      <c r="F135" s="28">
        <v>3</v>
      </c>
      <c r="G135" s="29" t="s">
        <v>54</v>
      </c>
      <c r="H135" s="64">
        <v>0</v>
      </c>
      <c r="I135" s="64">
        <v>0</v>
      </c>
      <c r="J135" s="64">
        <v>0</v>
      </c>
      <c r="K135" s="64">
        <v>0</v>
      </c>
      <c r="L135" s="64">
        <v>0</v>
      </c>
      <c r="M135" s="64">
        <v>0</v>
      </c>
      <c r="N135" s="64">
        <v>0</v>
      </c>
      <c r="O135" s="64">
        <v>0</v>
      </c>
      <c r="P135" s="64">
        <v>0</v>
      </c>
      <c r="Q135" s="64">
        <v>0</v>
      </c>
      <c r="R135" s="64">
        <v>0</v>
      </c>
      <c r="S135" s="64">
        <v>0</v>
      </c>
    </row>
    <row r="136" spans="1:19" s="2" customFormat="1" ht="64.5" customHeight="1">
      <c r="A136" s="136"/>
      <c r="B136" s="143"/>
      <c r="C136" s="78" t="s">
        <v>47</v>
      </c>
      <c r="D136" s="28">
        <v>824</v>
      </c>
      <c r="E136" s="29" t="s">
        <v>52</v>
      </c>
      <c r="F136" s="28">
        <v>3</v>
      </c>
      <c r="G136" s="29" t="s">
        <v>54</v>
      </c>
      <c r="H136" s="64">
        <v>0</v>
      </c>
      <c r="I136" s="64">
        <v>0</v>
      </c>
      <c r="J136" s="64">
        <v>0</v>
      </c>
      <c r="K136" s="64">
        <v>0</v>
      </c>
      <c r="L136" s="64">
        <v>0</v>
      </c>
      <c r="M136" s="64">
        <v>0</v>
      </c>
      <c r="N136" s="64">
        <v>0</v>
      </c>
      <c r="O136" s="64">
        <v>0</v>
      </c>
      <c r="P136" s="64">
        <v>0</v>
      </c>
      <c r="Q136" s="64">
        <v>0</v>
      </c>
      <c r="R136" s="64">
        <v>0</v>
      </c>
      <c r="S136" s="64">
        <v>0</v>
      </c>
    </row>
    <row r="137" spans="1:19" s="2" customFormat="1" ht="33.75" customHeight="1">
      <c r="A137" s="137" t="s">
        <v>37</v>
      </c>
      <c r="B137" s="144" t="s">
        <v>88</v>
      </c>
      <c r="C137" s="78" t="s">
        <v>138</v>
      </c>
      <c r="D137" s="28" t="s">
        <v>3</v>
      </c>
      <c r="E137" s="29" t="s">
        <v>52</v>
      </c>
      <c r="F137" s="28">
        <v>3</v>
      </c>
      <c r="G137" s="29" t="s">
        <v>56</v>
      </c>
      <c r="H137" s="64">
        <v>0</v>
      </c>
      <c r="I137" s="64">
        <v>0</v>
      </c>
      <c r="J137" s="64">
        <v>0</v>
      </c>
      <c r="K137" s="64">
        <v>0</v>
      </c>
      <c r="L137" s="64">
        <v>0</v>
      </c>
      <c r="M137" s="64">
        <v>0</v>
      </c>
      <c r="N137" s="64">
        <v>0</v>
      </c>
      <c r="O137" s="64">
        <v>0</v>
      </c>
      <c r="P137" s="64">
        <v>0</v>
      </c>
      <c r="Q137" s="64">
        <v>0</v>
      </c>
      <c r="R137" s="64">
        <v>0</v>
      </c>
      <c r="S137" s="64">
        <v>0</v>
      </c>
    </row>
    <row r="138" spans="1:19" s="2" customFormat="1" ht="20.25" customHeight="1">
      <c r="A138" s="137"/>
      <c r="B138" s="144"/>
      <c r="C138" s="78" t="s">
        <v>65</v>
      </c>
      <c r="D138" s="28" t="s">
        <v>3</v>
      </c>
      <c r="E138" s="29" t="s">
        <v>52</v>
      </c>
      <c r="F138" s="28">
        <v>3</v>
      </c>
      <c r="G138" s="29" t="s">
        <v>56</v>
      </c>
      <c r="H138" s="64">
        <v>0</v>
      </c>
      <c r="I138" s="64">
        <v>0</v>
      </c>
      <c r="J138" s="64">
        <v>0</v>
      </c>
      <c r="K138" s="64">
        <v>0</v>
      </c>
      <c r="L138" s="64">
        <v>0</v>
      </c>
      <c r="M138" s="64">
        <v>0</v>
      </c>
      <c r="N138" s="64">
        <v>0</v>
      </c>
      <c r="O138" s="64">
        <v>0</v>
      </c>
      <c r="P138" s="64">
        <v>0</v>
      </c>
      <c r="Q138" s="64">
        <v>0</v>
      </c>
      <c r="R138" s="64">
        <v>0</v>
      </c>
      <c r="S138" s="64">
        <v>0</v>
      </c>
    </row>
    <row r="139" spans="1:19" s="2" customFormat="1" ht="65.25" customHeight="1">
      <c r="A139" s="137"/>
      <c r="B139" s="144"/>
      <c r="C139" s="78" t="s">
        <v>47</v>
      </c>
      <c r="D139" s="28">
        <v>824</v>
      </c>
      <c r="E139" s="29" t="s">
        <v>52</v>
      </c>
      <c r="F139" s="28">
        <v>3</v>
      </c>
      <c r="G139" s="29" t="s">
        <v>56</v>
      </c>
      <c r="H139" s="64">
        <v>0</v>
      </c>
      <c r="I139" s="64">
        <v>0</v>
      </c>
      <c r="J139" s="64">
        <v>0</v>
      </c>
      <c r="K139" s="64">
        <v>0</v>
      </c>
      <c r="L139" s="64">
        <v>0</v>
      </c>
      <c r="M139" s="64">
        <v>0</v>
      </c>
      <c r="N139" s="64">
        <v>0</v>
      </c>
      <c r="O139" s="64">
        <v>0</v>
      </c>
      <c r="P139" s="64">
        <v>0</v>
      </c>
      <c r="Q139" s="64">
        <v>0</v>
      </c>
      <c r="R139" s="64">
        <v>0</v>
      </c>
      <c r="S139" s="64">
        <v>0</v>
      </c>
    </row>
    <row r="140" spans="1:19" s="2" customFormat="1" ht="33.75" customHeight="1">
      <c r="A140" s="137" t="s">
        <v>38</v>
      </c>
      <c r="B140" s="144" t="s">
        <v>89</v>
      </c>
      <c r="C140" s="78" t="s">
        <v>138</v>
      </c>
      <c r="D140" s="28" t="s">
        <v>3</v>
      </c>
      <c r="E140" s="29" t="s">
        <v>52</v>
      </c>
      <c r="F140" s="28">
        <v>3</v>
      </c>
      <c r="G140" s="29" t="s">
        <v>58</v>
      </c>
      <c r="H140" s="64">
        <v>0</v>
      </c>
      <c r="I140" s="64">
        <v>0</v>
      </c>
      <c r="J140" s="64">
        <v>0</v>
      </c>
      <c r="K140" s="64">
        <v>0</v>
      </c>
      <c r="L140" s="64">
        <v>0</v>
      </c>
      <c r="M140" s="64">
        <v>0</v>
      </c>
      <c r="N140" s="64">
        <v>0</v>
      </c>
      <c r="O140" s="64">
        <v>0</v>
      </c>
      <c r="P140" s="64">
        <v>0</v>
      </c>
      <c r="Q140" s="64">
        <v>0</v>
      </c>
      <c r="R140" s="64">
        <v>0</v>
      </c>
      <c r="S140" s="64">
        <v>0</v>
      </c>
    </row>
    <row r="141" spans="1:19" s="2" customFormat="1" ht="20.25" customHeight="1">
      <c r="A141" s="137"/>
      <c r="B141" s="144"/>
      <c r="C141" s="78" t="s">
        <v>65</v>
      </c>
      <c r="D141" s="28" t="s">
        <v>3</v>
      </c>
      <c r="E141" s="29" t="s">
        <v>52</v>
      </c>
      <c r="F141" s="28">
        <v>3</v>
      </c>
      <c r="G141" s="29" t="s">
        <v>58</v>
      </c>
      <c r="H141" s="64">
        <v>0</v>
      </c>
      <c r="I141" s="64" t="s">
        <v>116</v>
      </c>
      <c r="J141" s="64">
        <v>0</v>
      </c>
      <c r="K141" s="64">
        <v>0</v>
      </c>
      <c r="L141" s="64" t="s">
        <v>116</v>
      </c>
      <c r="M141" s="64">
        <v>0</v>
      </c>
      <c r="N141" s="64">
        <v>0</v>
      </c>
      <c r="O141" s="64">
        <v>0</v>
      </c>
      <c r="P141" s="64">
        <v>0</v>
      </c>
      <c r="Q141" s="64">
        <v>0</v>
      </c>
      <c r="R141" s="64">
        <v>0</v>
      </c>
      <c r="S141" s="64">
        <v>0</v>
      </c>
    </row>
    <row r="142" spans="1:19" s="2" customFormat="1" ht="63.75" customHeight="1">
      <c r="A142" s="137"/>
      <c r="B142" s="144"/>
      <c r="C142" s="78" t="s">
        <v>47</v>
      </c>
      <c r="D142" s="28">
        <v>824</v>
      </c>
      <c r="E142" s="29" t="s">
        <v>52</v>
      </c>
      <c r="F142" s="28">
        <v>3</v>
      </c>
      <c r="G142" s="29" t="s">
        <v>58</v>
      </c>
      <c r="H142" s="64">
        <v>0</v>
      </c>
      <c r="I142" s="64" t="s">
        <v>116</v>
      </c>
      <c r="J142" s="64">
        <v>0</v>
      </c>
      <c r="K142" s="64">
        <v>0</v>
      </c>
      <c r="L142" s="64" t="s">
        <v>116</v>
      </c>
      <c r="M142" s="64">
        <v>0</v>
      </c>
      <c r="N142" s="64">
        <v>0</v>
      </c>
      <c r="O142" s="64">
        <v>0</v>
      </c>
      <c r="P142" s="64">
        <v>0</v>
      </c>
      <c r="Q142" s="64">
        <v>0</v>
      </c>
      <c r="R142" s="64">
        <v>0</v>
      </c>
      <c r="S142" s="64">
        <v>0</v>
      </c>
    </row>
    <row r="143" spans="1:19" s="2" customFormat="1" ht="33.75" customHeight="1">
      <c r="A143" s="137" t="s">
        <v>39</v>
      </c>
      <c r="B143" s="144" t="s">
        <v>90</v>
      </c>
      <c r="C143" s="78" t="s">
        <v>138</v>
      </c>
      <c r="D143" s="28" t="s">
        <v>3</v>
      </c>
      <c r="E143" s="29" t="s">
        <v>52</v>
      </c>
      <c r="F143" s="28">
        <v>3</v>
      </c>
      <c r="G143" s="29" t="s">
        <v>59</v>
      </c>
      <c r="H143" s="64">
        <v>0</v>
      </c>
      <c r="I143" s="64" t="s">
        <v>116</v>
      </c>
      <c r="J143" s="64">
        <v>0</v>
      </c>
      <c r="K143" s="64">
        <v>0</v>
      </c>
      <c r="L143" s="64" t="s">
        <v>116</v>
      </c>
      <c r="M143" s="64">
        <v>0</v>
      </c>
      <c r="N143" s="64">
        <v>0</v>
      </c>
      <c r="O143" s="64">
        <v>0</v>
      </c>
      <c r="P143" s="64">
        <v>0</v>
      </c>
      <c r="Q143" s="64">
        <v>0</v>
      </c>
      <c r="R143" s="64">
        <v>0</v>
      </c>
      <c r="S143" s="64">
        <v>0</v>
      </c>
    </row>
    <row r="144" spans="1:19" s="2" customFormat="1" ht="21" customHeight="1">
      <c r="A144" s="137"/>
      <c r="B144" s="144"/>
      <c r="C144" s="78" t="s">
        <v>65</v>
      </c>
      <c r="D144" s="28" t="s">
        <v>3</v>
      </c>
      <c r="E144" s="29" t="s">
        <v>52</v>
      </c>
      <c r="F144" s="28">
        <v>3</v>
      </c>
      <c r="G144" s="29" t="s">
        <v>59</v>
      </c>
      <c r="H144" s="64">
        <v>0</v>
      </c>
      <c r="I144" s="64" t="s">
        <v>116</v>
      </c>
      <c r="J144" s="64">
        <v>0</v>
      </c>
      <c r="K144" s="64">
        <v>0</v>
      </c>
      <c r="L144" s="64" t="s">
        <v>116</v>
      </c>
      <c r="M144" s="64">
        <v>0</v>
      </c>
      <c r="N144" s="64">
        <v>0</v>
      </c>
      <c r="O144" s="64">
        <v>0</v>
      </c>
      <c r="P144" s="64">
        <v>0</v>
      </c>
      <c r="Q144" s="64">
        <v>0</v>
      </c>
      <c r="R144" s="64">
        <v>0</v>
      </c>
      <c r="S144" s="64">
        <v>0</v>
      </c>
    </row>
    <row r="145" spans="1:19" s="2" customFormat="1" ht="137.25" customHeight="1">
      <c r="A145" s="137"/>
      <c r="B145" s="144"/>
      <c r="C145" s="78" t="s">
        <v>47</v>
      </c>
      <c r="D145" s="28">
        <v>824</v>
      </c>
      <c r="E145" s="29" t="s">
        <v>52</v>
      </c>
      <c r="F145" s="28">
        <v>3</v>
      </c>
      <c r="G145" s="29" t="s">
        <v>59</v>
      </c>
      <c r="H145" s="64">
        <v>0</v>
      </c>
      <c r="I145" s="64" t="s">
        <v>116</v>
      </c>
      <c r="J145" s="64">
        <v>0</v>
      </c>
      <c r="K145" s="64">
        <v>0</v>
      </c>
      <c r="L145" s="64" t="s">
        <v>116</v>
      </c>
      <c r="M145" s="64">
        <v>0</v>
      </c>
      <c r="N145" s="64">
        <v>0</v>
      </c>
      <c r="O145" s="64">
        <v>0</v>
      </c>
      <c r="P145" s="64">
        <v>0</v>
      </c>
      <c r="Q145" s="64">
        <v>0</v>
      </c>
      <c r="R145" s="64">
        <v>0</v>
      </c>
      <c r="S145" s="64">
        <v>0</v>
      </c>
    </row>
    <row r="146" spans="1:19" s="2" customFormat="1" ht="33.75" customHeight="1">
      <c r="A146" s="134" t="s">
        <v>40</v>
      </c>
      <c r="B146" s="145" t="s">
        <v>91</v>
      </c>
      <c r="C146" s="78" t="s">
        <v>138</v>
      </c>
      <c r="D146" s="28" t="s">
        <v>3</v>
      </c>
      <c r="E146" s="29" t="s">
        <v>52</v>
      </c>
      <c r="F146" s="28">
        <v>3</v>
      </c>
      <c r="G146" s="29" t="s">
        <v>60</v>
      </c>
      <c r="H146" s="64">
        <v>0</v>
      </c>
      <c r="I146" s="64" t="s">
        <v>116</v>
      </c>
      <c r="J146" s="64">
        <v>0</v>
      </c>
      <c r="K146" s="64">
        <v>0</v>
      </c>
      <c r="L146" s="64" t="s">
        <v>116</v>
      </c>
      <c r="M146" s="64">
        <v>0</v>
      </c>
      <c r="N146" s="64">
        <v>0</v>
      </c>
      <c r="O146" s="64">
        <v>0</v>
      </c>
      <c r="P146" s="64">
        <v>0</v>
      </c>
      <c r="Q146" s="64">
        <v>0</v>
      </c>
      <c r="R146" s="64">
        <v>0</v>
      </c>
      <c r="S146" s="64">
        <v>0</v>
      </c>
    </row>
    <row r="147" spans="1:19" s="2" customFormat="1" ht="173.25" customHeight="1">
      <c r="A147" s="135"/>
      <c r="B147" s="145"/>
      <c r="C147" s="78" t="s">
        <v>65</v>
      </c>
      <c r="D147" s="28" t="s">
        <v>3</v>
      </c>
      <c r="E147" s="29" t="s">
        <v>52</v>
      </c>
      <c r="F147" s="28">
        <v>3</v>
      </c>
      <c r="G147" s="29" t="s">
        <v>60</v>
      </c>
      <c r="H147" s="64">
        <v>0</v>
      </c>
      <c r="I147" s="64" t="s">
        <v>116</v>
      </c>
      <c r="J147" s="64">
        <v>0</v>
      </c>
      <c r="K147" s="64">
        <v>0</v>
      </c>
      <c r="L147" s="64" t="s">
        <v>116</v>
      </c>
      <c r="M147" s="64">
        <v>0</v>
      </c>
      <c r="N147" s="64">
        <v>0</v>
      </c>
      <c r="O147" s="64">
        <v>0</v>
      </c>
      <c r="P147" s="64">
        <v>0</v>
      </c>
      <c r="Q147" s="64">
        <v>0</v>
      </c>
      <c r="R147" s="64">
        <v>0</v>
      </c>
      <c r="S147" s="64">
        <v>0</v>
      </c>
    </row>
    <row r="148" spans="1:19" s="2" customFormat="1" ht="141.75" customHeight="1">
      <c r="A148" s="135"/>
      <c r="B148" s="145"/>
      <c r="C148" s="78" t="s">
        <v>13</v>
      </c>
      <c r="D148" s="28">
        <v>803</v>
      </c>
      <c r="E148" s="29" t="s">
        <v>52</v>
      </c>
      <c r="F148" s="28">
        <v>3</v>
      </c>
      <c r="G148" s="29" t="s">
        <v>60</v>
      </c>
      <c r="H148" s="64">
        <v>0</v>
      </c>
      <c r="I148" s="64" t="s">
        <v>116</v>
      </c>
      <c r="J148" s="64">
        <v>0</v>
      </c>
      <c r="K148" s="64">
        <v>0</v>
      </c>
      <c r="L148" s="64" t="s">
        <v>116</v>
      </c>
      <c r="M148" s="64">
        <v>0</v>
      </c>
      <c r="N148" s="64">
        <v>0</v>
      </c>
      <c r="O148" s="64">
        <v>0</v>
      </c>
      <c r="P148" s="64">
        <v>0</v>
      </c>
      <c r="Q148" s="64">
        <v>0</v>
      </c>
      <c r="R148" s="64">
        <v>0</v>
      </c>
      <c r="S148" s="64">
        <v>0</v>
      </c>
    </row>
    <row r="149" spans="1:19" s="2" customFormat="1" ht="65.25" customHeight="1">
      <c r="A149" s="136"/>
      <c r="B149" s="145"/>
      <c r="C149" s="78" t="s">
        <v>47</v>
      </c>
      <c r="D149" s="28">
        <v>824</v>
      </c>
      <c r="E149" s="29" t="s">
        <v>52</v>
      </c>
      <c r="F149" s="28">
        <v>3</v>
      </c>
      <c r="G149" s="29" t="s">
        <v>60</v>
      </c>
      <c r="H149" s="64">
        <v>0</v>
      </c>
      <c r="I149" s="64" t="s">
        <v>116</v>
      </c>
      <c r="J149" s="64">
        <v>0</v>
      </c>
      <c r="K149" s="64">
        <v>0</v>
      </c>
      <c r="L149" s="64" t="s">
        <v>116</v>
      </c>
      <c r="M149" s="64">
        <v>0</v>
      </c>
      <c r="N149" s="64">
        <v>0</v>
      </c>
      <c r="O149" s="64">
        <v>0</v>
      </c>
      <c r="P149" s="64">
        <v>0</v>
      </c>
      <c r="Q149" s="64">
        <v>0</v>
      </c>
      <c r="R149" s="64">
        <v>0</v>
      </c>
      <c r="S149" s="64">
        <v>0</v>
      </c>
    </row>
    <row r="150" spans="1:19" s="2" customFormat="1" ht="33" customHeight="1">
      <c r="A150" s="134" t="s">
        <v>41</v>
      </c>
      <c r="B150" s="146" t="s">
        <v>92</v>
      </c>
      <c r="C150" s="78" t="s">
        <v>138</v>
      </c>
      <c r="D150" s="28" t="s">
        <v>3</v>
      </c>
      <c r="E150" s="29" t="s">
        <v>52</v>
      </c>
      <c r="F150" s="28">
        <v>3</v>
      </c>
      <c r="G150" s="29" t="s">
        <v>61</v>
      </c>
      <c r="H150" s="64">
        <v>0</v>
      </c>
      <c r="I150" s="64" t="s">
        <v>116</v>
      </c>
      <c r="J150" s="64">
        <v>0</v>
      </c>
      <c r="K150" s="64">
        <v>0</v>
      </c>
      <c r="L150" s="64" t="s">
        <v>116</v>
      </c>
      <c r="M150" s="64">
        <v>0</v>
      </c>
      <c r="N150" s="64">
        <v>0</v>
      </c>
      <c r="O150" s="64">
        <v>0</v>
      </c>
      <c r="P150" s="64">
        <v>0</v>
      </c>
      <c r="Q150" s="64">
        <v>0</v>
      </c>
      <c r="R150" s="64">
        <v>0</v>
      </c>
      <c r="S150" s="64">
        <v>0</v>
      </c>
    </row>
    <row r="151" spans="1:19" s="2" customFormat="1" ht="19.5" customHeight="1">
      <c r="A151" s="135"/>
      <c r="B151" s="147"/>
      <c r="C151" s="78" t="s">
        <v>65</v>
      </c>
      <c r="D151" s="28" t="s">
        <v>3</v>
      </c>
      <c r="E151" s="29" t="s">
        <v>52</v>
      </c>
      <c r="F151" s="28">
        <v>3</v>
      </c>
      <c r="G151" s="29" t="s">
        <v>61</v>
      </c>
      <c r="H151" s="64">
        <v>0</v>
      </c>
      <c r="I151" s="64" t="s">
        <v>116</v>
      </c>
      <c r="J151" s="64">
        <v>0</v>
      </c>
      <c r="K151" s="64">
        <v>0</v>
      </c>
      <c r="L151" s="64" t="s">
        <v>116</v>
      </c>
      <c r="M151" s="64">
        <v>0</v>
      </c>
      <c r="N151" s="64">
        <v>0</v>
      </c>
      <c r="O151" s="64">
        <v>0</v>
      </c>
      <c r="P151" s="64">
        <v>0</v>
      </c>
      <c r="Q151" s="64">
        <v>0</v>
      </c>
      <c r="R151" s="64">
        <v>0</v>
      </c>
      <c r="S151" s="64">
        <v>0</v>
      </c>
    </row>
    <row r="152" spans="1:19" s="2" customFormat="1" ht="105.75" customHeight="1">
      <c r="A152" s="135"/>
      <c r="B152" s="147"/>
      <c r="C152" s="78" t="s">
        <v>111</v>
      </c>
      <c r="D152" s="28">
        <v>805</v>
      </c>
      <c r="E152" s="29" t="s">
        <v>52</v>
      </c>
      <c r="F152" s="28">
        <v>3</v>
      </c>
      <c r="G152" s="29" t="s">
        <v>61</v>
      </c>
      <c r="H152" s="64" t="s">
        <v>42</v>
      </c>
      <c r="I152" s="64" t="s">
        <v>42</v>
      </c>
      <c r="J152" s="64" t="s">
        <v>42</v>
      </c>
      <c r="K152" s="64" t="s">
        <v>42</v>
      </c>
      <c r="L152" s="64" t="s">
        <v>42</v>
      </c>
      <c r="M152" s="64">
        <v>0</v>
      </c>
      <c r="N152" s="64">
        <v>0</v>
      </c>
      <c r="O152" s="64">
        <v>0</v>
      </c>
      <c r="P152" s="64">
        <v>0</v>
      </c>
      <c r="Q152" s="64">
        <v>0</v>
      </c>
      <c r="R152" s="64">
        <v>0</v>
      </c>
      <c r="S152" s="64">
        <v>0</v>
      </c>
    </row>
    <row r="153" spans="1:19" s="2" customFormat="1" ht="81" customHeight="1">
      <c r="A153" s="135"/>
      <c r="B153" s="147"/>
      <c r="C153" s="78" t="s">
        <v>7</v>
      </c>
      <c r="D153" s="28">
        <v>809</v>
      </c>
      <c r="E153" s="29" t="s">
        <v>52</v>
      </c>
      <c r="F153" s="28">
        <v>3</v>
      </c>
      <c r="G153" s="29" t="s">
        <v>61</v>
      </c>
      <c r="H153" s="64">
        <v>0</v>
      </c>
      <c r="I153" s="64" t="s">
        <v>116</v>
      </c>
      <c r="J153" s="64">
        <v>0</v>
      </c>
      <c r="K153" s="64">
        <v>0</v>
      </c>
      <c r="L153" s="64" t="s">
        <v>116</v>
      </c>
      <c r="M153" s="64">
        <v>0</v>
      </c>
      <c r="N153" s="64">
        <v>0</v>
      </c>
      <c r="O153" s="64">
        <v>0</v>
      </c>
      <c r="P153" s="64">
        <v>0</v>
      </c>
      <c r="Q153" s="64">
        <v>0</v>
      </c>
      <c r="R153" s="64">
        <v>0</v>
      </c>
      <c r="S153" s="64">
        <v>0</v>
      </c>
    </row>
    <row r="154" spans="1:19" s="2" customFormat="1" ht="49.5" customHeight="1">
      <c r="A154" s="135"/>
      <c r="B154" s="147"/>
      <c r="C154" s="76" t="s">
        <v>15</v>
      </c>
      <c r="D154" s="28">
        <v>806</v>
      </c>
      <c r="E154" s="29" t="s">
        <v>52</v>
      </c>
      <c r="F154" s="28">
        <v>3</v>
      </c>
      <c r="G154" s="29" t="s">
        <v>61</v>
      </c>
      <c r="H154" s="64">
        <v>0</v>
      </c>
      <c r="I154" s="64" t="s">
        <v>116</v>
      </c>
      <c r="J154" s="64">
        <v>0</v>
      </c>
      <c r="K154" s="64">
        <v>0</v>
      </c>
      <c r="L154" s="64" t="s">
        <v>116</v>
      </c>
      <c r="M154" s="64">
        <v>0</v>
      </c>
      <c r="N154" s="64">
        <v>0</v>
      </c>
      <c r="O154" s="64">
        <v>0</v>
      </c>
      <c r="P154" s="64">
        <v>0</v>
      </c>
      <c r="Q154" s="64">
        <v>0</v>
      </c>
      <c r="R154" s="64">
        <v>0</v>
      </c>
      <c r="S154" s="64">
        <v>0</v>
      </c>
    </row>
    <row r="155" spans="1:19" s="2" customFormat="1" ht="64.5" customHeight="1">
      <c r="A155" s="135"/>
      <c r="B155" s="147"/>
      <c r="C155" s="76" t="s">
        <v>14</v>
      </c>
      <c r="D155" s="28">
        <v>804</v>
      </c>
      <c r="E155" s="29" t="s">
        <v>52</v>
      </c>
      <c r="F155" s="28">
        <v>3</v>
      </c>
      <c r="G155" s="29" t="s">
        <v>61</v>
      </c>
      <c r="H155" s="64">
        <v>0</v>
      </c>
      <c r="I155" s="64" t="s">
        <v>116</v>
      </c>
      <c r="J155" s="64">
        <v>0</v>
      </c>
      <c r="K155" s="64">
        <v>0</v>
      </c>
      <c r="L155" s="64" t="s">
        <v>116</v>
      </c>
      <c r="M155" s="64">
        <v>0</v>
      </c>
      <c r="N155" s="64">
        <v>0</v>
      </c>
      <c r="O155" s="64">
        <v>0</v>
      </c>
      <c r="P155" s="64">
        <v>0</v>
      </c>
      <c r="Q155" s="64">
        <v>0</v>
      </c>
      <c r="R155" s="64">
        <v>0</v>
      </c>
      <c r="S155" s="64">
        <v>0</v>
      </c>
    </row>
    <row r="156" spans="1:19" s="2" customFormat="1" ht="63" customHeight="1">
      <c r="A156" s="135"/>
      <c r="B156" s="147"/>
      <c r="C156" s="76" t="s">
        <v>13</v>
      </c>
      <c r="D156" s="28">
        <v>803</v>
      </c>
      <c r="E156" s="29" t="s">
        <v>52</v>
      </c>
      <c r="F156" s="28">
        <v>3</v>
      </c>
      <c r="G156" s="29" t="s">
        <v>61</v>
      </c>
      <c r="H156" s="64">
        <v>0</v>
      </c>
      <c r="I156" s="64" t="s">
        <v>116</v>
      </c>
      <c r="J156" s="64">
        <v>0</v>
      </c>
      <c r="K156" s="64">
        <v>0</v>
      </c>
      <c r="L156" s="64" t="s">
        <v>116</v>
      </c>
      <c r="M156" s="64">
        <v>0</v>
      </c>
      <c r="N156" s="64">
        <v>0</v>
      </c>
      <c r="O156" s="64">
        <v>0</v>
      </c>
      <c r="P156" s="64">
        <v>0</v>
      </c>
      <c r="Q156" s="64">
        <v>0</v>
      </c>
      <c r="R156" s="64">
        <v>0</v>
      </c>
      <c r="S156" s="64">
        <v>0</v>
      </c>
    </row>
    <row r="157" spans="1:19" s="2" customFormat="1" ht="63" customHeight="1">
      <c r="A157" s="136"/>
      <c r="B157" s="151"/>
      <c r="C157" s="78" t="s">
        <v>47</v>
      </c>
      <c r="D157" s="28">
        <v>824</v>
      </c>
      <c r="E157" s="29" t="s">
        <v>52</v>
      </c>
      <c r="F157" s="28">
        <v>3</v>
      </c>
      <c r="G157" s="29" t="s">
        <v>61</v>
      </c>
      <c r="H157" s="64">
        <v>0</v>
      </c>
      <c r="I157" s="64">
        <v>0</v>
      </c>
      <c r="J157" s="64">
        <v>0</v>
      </c>
      <c r="K157" s="64">
        <v>0</v>
      </c>
      <c r="L157" s="64">
        <v>0</v>
      </c>
      <c r="M157" s="64">
        <v>0</v>
      </c>
      <c r="N157" s="64">
        <v>0</v>
      </c>
      <c r="O157" s="64">
        <v>0</v>
      </c>
      <c r="P157" s="64">
        <v>0</v>
      </c>
      <c r="Q157" s="64">
        <v>0</v>
      </c>
      <c r="R157" s="64">
        <v>0</v>
      </c>
      <c r="S157" s="64">
        <v>0</v>
      </c>
    </row>
    <row r="158" spans="1:19" s="2" customFormat="1" ht="33" customHeight="1">
      <c r="A158" s="134" t="s">
        <v>45</v>
      </c>
      <c r="B158" s="134" t="s">
        <v>118</v>
      </c>
      <c r="C158" s="78" t="s">
        <v>138</v>
      </c>
      <c r="D158" s="28" t="s">
        <v>3</v>
      </c>
      <c r="E158" s="29" t="s">
        <v>52</v>
      </c>
      <c r="F158" s="28">
        <v>3</v>
      </c>
      <c r="G158" s="29" t="s">
        <v>68</v>
      </c>
      <c r="H158" s="64">
        <v>0</v>
      </c>
      <c r="I158" s="64">
        <v>0</v>
      </c>
      <c r="J158" s="64">
        <v>0</v>
      </c>
      <c r="K158" s="64">
        <v>0</v>
      </c>
      <c r="L158" s="64">
        <v>0</v>
      </c>
      <c r="M158" s="64">
        <v>0</v>
      </c>
      <c r="N158" s="64">
        <v>0</v>
      </c>
      <c r="O158" s="64">
        <v>0</v>
      </c>
      <c r="P158" s="64">
        <v>0</v>
      </c>
      <c r="Q158" s="64">
        <v>0</v>
      </c>
      <c r="R158" s="64">
        <v>0</v>
      </c>
      <c r="S158" s="64">
        <v>0</v>
      </c>
    </row>
    <row r="159" spans="1:19" s="2" customFormat="1" ht="21" customHeight="1">
      <c r="A159" s="135"/>
      <c r="B159" s="135"/>
      <c r="C159" s="78" t="s">
        <v>65</v>
      </c>
      <c r="D159" s="28" t="s">
        <v>3</v>
      </c>
      <c r="E159" s="29" t="s">
        <v>52</v>
      </c>
      <c r="F159" s="28">
        <v>3</v>
      </c>
      <c r="G159" s="29" t="s">
        <v>68</v>
      </c>
      <c r="H159" s="64">
        <v>0</v>
      </c>
      <c r="I159" s="64">
        <v>0</v>
      </c>
      <c r="J159" s="64">
        <v>0</v>
      </c>
      <c r="K159" s="64">
        <v>0</v>
      </c>
      <c r="L159" s="64">
        <v>0</v>
      </c>
      <c r="M159" s="64">
        <v>0</v>
      </c>
      <c r="N159" s="64">
        <v>0</v>
      </c>
      <c r="O159" s="64">
        <v>0</v>
      </c>
      <c r="P159" s="64">
        <v>0</v>
      </c>
      <c r="Q159" s="64">
        <v>0</v>
      </c>
      <c r="R159" s="64">
        <v>0</v>
      </c>
      <c r="S159" s="64">
        <v>0</v>
      </c>
    </row>
    <row r="160" spans="1:19" s="2" customFormat="1" ht="111" customHeight="1">
      <c r="A160" s="135"/>
      <c r="B160" s="135"/>
      <c r="C160" s="78" t="s">
        <v>83</v>
      </c>
      <c r="D160" s="28">
        <v>805</v>
      </c>
      <c r="E160" s="29" t="s">
        <v>52</v>
      </c>
      <c r="F160" s="28">
        <v>3</v>
      </c>
      <c r="G160" s="29" t="s">
        <v>68</v>
      </c>
      <c r="H160" s="64" t="s">
        <v>42</v>
      </c>
      <c r="I160" s="64" t="s">
        <v>42</v>
      </c>
      <c r="J160" s="64" t="s">
        <v>42</v>
      </c>
      <c r="K160" s="64" t="s">
        <v>42</v>
      </c>
      <c r="L160" s="64" t="s">
        <v>42</v>
      </c>
      <c r="M160" s="64">
        <v>0</v>
      </c>
      <c r="N160" s="64">
        <v>0</v>
      </c>
      <c r="O160" s="64">
        <v>0</v>
      </c>
      <c r="P160" s="64">
        <v>0</v>
      </c>
      <c r="Q160" s="64">
        <v>0</v>
      </c>
      <c r="R160" s="64">
        <v>0</v>
      </c>
      <c r="S160" s="64">
        <v>0</v>
      </c>
    </row>
    <row r="161" spans="1:19" s="2" customFormat="1" ht="76.5" customHeight="1">
      <c r="A161" s="135"/>
      <c r="B161" s="135"/>
      <c r="C161" s="78" t="s">
        <v>7</v>
      </c>
      <c r="D161" s="28">
        <v>809</v>
      </c>
      <c r="E161" s="29" t="s">
        <v>52</v>
      </c>
      <c r="F161" s="28">
        <v>3</v>
      </c>
      <c r="G161" s="29" t="s">
        <v>68</v>
      </c>
      <c r="H161" s="64">
        <v>0</v>
      </c>
      <c r="I161" s="64">
        <v>0</v>
      </c>
      <c r="J161" s="64">
        <v>0</v>
      </c>
      <c r="K161" s="64">
        <v>0</v>
      </c>
      <c r="L161" s="64">
        <v>0</v>
      </c>
      <c r="M161" s="64">
        <v>0</v>
      </c>
      <c r="N161" s="64">
        <v>0</v>
      </c>
      <c r="O161" s="64">
        <v>0</v>
      </c>
      <c r="P161" s="64">
        <v>0</v>
      </c>
      <c r="Q161" s="64">
        <v>0</v>
      </c>
      <c r="R161" s="64">
        <v>0</v>
      </c>
      <c r="S161" s="64">
        <v>0</v>
      </c>
    </row>
    <row r="162" spans="1:19" s="2" customFormat="1" ht="49.5" customHeight="1">
      <c r="A162" s="135"/>
      <c r="B162" s="135"/>
      <c r="C162" s="76" t="s">
        <v>15</v>
      </c>
      <c r="D162" s="28">
        <v>806</v>
      </c>
      <c r="E162" s="29" t="s">
        <v>52</v>
      </c>
      <c r="F162" s="28">
        <v>3</v>
      </c>
      <c r="G162" s="29" t="s">
        <v>68</v>
      </c>
      <c r="H162" s="64">
        <v>0</v>
      </c>
      <c r="I162" s="64">
        <v>0</v>
      </c>
      <c r="J162" s="64">
        <v>0</v>
      </c>
      <c r="K162" s="64">
        <v>0</v>
      </c>
      <c r="L162" s="64">
        <v>0</v>
      </c>
      <c r="M162" s="64">
        <v>0</v>
      </c>
      <c r="N162" s="64">
        <v>0</v>
      </c>
      <c r="O162" s="64">
        <v>0</v>
      </c>
      <c r="P162" s="64">
        <v>0</v>
      </c>
      <c r="Q162" s="64">
        <v>0</v>
      </c>
      <c r="R162" s="64">
        <v>0</v>
      </c>
      <c r="S162" s="64">
        <v>0</v>
      </c>
    </row>
    <row r="163" spans="1:19" s="2" customFormat="1" ht="61.5" customHeight="1">
      <c r="A163" s="135"/>
      <c r="B163" s="135"/>
      <c r="C163" s="78" t="s">
        <v>14</v>
      </c>
      <c r="D163" s="28">
        <v>804</v>
      </c>
      <c r="E163" s="29" t="s">
        <v>52</v>
      </c>
      <c r="F163" s="28">
        <v>3</v>
      </c>
      <c r="G163" s="29" t="s">
        <v>68</v>
      </c>
      <c r="H163" s="64">
        <v>0</v>
      </c>
      <c r="I163" s="64">
        <v>0</v>
      </c>
      <c r="J163" s="64">
        <v>0</v>
      </c>
      <c r="K163" s="64">
        <v>0</v>
      </c>
      <c r="L163" s="64">
        <v>0</v>
      </c>
      <c r="M163" s="64">
        <v>0</v>
      </c>
      <c r="N163" s="64">
        <v>0</v>
      </c>
      <c r="O163" s="64">
        <v>0</v>
      </c>
      <c r="P163" s="64">
        <v>0</v>
      </c>
      <c r="Q163" s="64">
        <v>0</v>
      </c>
      <c r="R163" s="64">
        <v>0</v>
      </c>
      <c r="S163" s="64">
        <v>0</v>
      </c>
    </row>
    <row r="164" spans="1:19" s="2" customFormat="1" ht="60.75" customHeight="1">
      <c r="A164" s="135"/>
      <c r="B164" s="135"/>
      <c r="C164" s="78" t="s">
        <v>13</v>
      </c>
      <c r="D164" s="28">
        <v>803</v>
      </c>
      <c r="E164" s="29" t="s">
        <v>52</v>
      </c>
      <c r="F164" s="28">
        <v>3</v>
      </c>
      <c r="G164" s="29" t="s">
        <v>68</v>
      </c>
      <c r="H164" s="64">
        <v>0</v>
      </c>
      <c r="I164" s="64">
        <v>0</v>
      </c>
      <c r="J164" s="64">
        <v>0</v>
      </c>
      <c r="K164" s="64">
        <v>0</v>
      </c>
      <c r="L164" s="64">
        <v>0</v>
      </c>
      <c r="M164" s="64">
        <v>0</v>
      </c>
      <c r="N164" s="64">
        <v>0</v>
      </c>
      <c r="O164" s="64">
        <v>0</v>
      </c>
      <c r="P164" s="64">
        <v>0</v>
      </c>
      <c r="Q164" s="64">
        <v>0</v>
      </c>
      <c r="R164" s="64">
        <v>0</v>
      </c>
      <c r="S164" s="64">
        <v>0</v>
      </c>
    </row>
    <row r="165" spans="1:19" s="2" customFormat="1" ht="64.5" customHeight="1">
      <c r="A165" s="136"/>
      <c r="B165" s="136"/>
      <c r="C165" s="78" t="s">
        <v>47</v>
      </c>
      <c r="D165" s="28">
        <v>824</v>
      </c>
      <c r="E165" s="29" t="s">
        <v>52</v>
      </c>
      <c r="F165" s="28">
        <v>3</v>
      </c>
      <c r="G165" s="29" t="s">
        <v>68</v>
      </c>
      <c r="H165" s="64">
        <v>0</v>
      </c>
      <c r="I165" s="64">
        <v>0</v>
      </c>
      <c r="J165" s="64">
        <v>0</v>
      </c>
      <c r="K165" s="64">
        <v>0</v>
      </c>
      <c r="L165" s="64">
        <v>0</v>
      </c>
      <c r="M165" s="64">
        <v>0</v>
      </c>
      <c r="N165" s="64">
        <v>0</v>
      </c>
      <c r="O165" s="64">
        <v>0</v>
      </c>
      <c r="P165" s="64">
        <v>0</v>
      </c>
      <c r="Q165" s="64">
        <v>0</v>
      </c>
      <c r="R165" s="64">
        <v>0</v>
      </c>
      <c r="S165" s="64">
        <v>0</v>
      </c>
    </row>
    <row r="166" spans="1:19" s="12" customFormat="1" ht="32.25" customHeight="1">
      <c r="A166" s="134" t="s">
        <v>49</v>
      </c>
      <c r="B166" s="134" t="s">
        <v>140</v>
      </c>
      <c r="C166" s="78" t="s">
        <v>138</v>
      </c>
      <c r="D166" s="28" t="s">
        <v>3</v>
      </c>
      <c r="E166" s="29" t="s">
        <v>52</v>
      </c>
      <c r="F166" s="28">
        <v>3</v>
      </c>
      <c r="G166" s="29" t="s">
        <v>67</v>
      </c>
      <c r="H166" s="64" t="s">
        <v>42</v>
      </c>
      <c r="I166" s="64" t="s">
        <v>42</v>
      </c>
      <c r="J166" s="64" t="s">
        <v>42</v>
      </c>
      <c r="K166" s="64" t="s">
        <v>42</v>
      </c>
      <c r="L166" s="64" t="s">
        <v>42</v>
      </c>
      <c r="M166" s="64" t="s">
        <v>42</v>
      </c>
      <c r="N166" s="64">
        <f t="shared" ref="N166:S166" si="45">N170+N171+N172+N173+N174</f>
        <v>5555.0089999999991</v>
      </c>
      <c r="O166" s="64">
        <f t="shared" si="45"/>
        <v>5555.0089999999991</v>
      </c>
      <c r="P166" s="64">
        <f t="shared" si="45"/>
        <v>5414.4089999999997</v>
      </c>
      <c r="Q166" s="58">
        <f t="shared" si="45"/>
        <v>50</v>
      </c>
      <c r="R166" s="58">
        <f t="shared" si="45"/>
        <v>50</v>
      </c>
      <c r="S166" s="58">
        <f t="shared" si="45"/>
        <v>50</v>
      </c>
    </row>
    <row r="167" spans="1:19" s="12" customFormat="1" ht="23.25" customHeight="1">
      <c r="A167" s="135"/>
      <c r="B167" s="135"/>
      <c r="C167" s="119" t="s">
        <v>141</v>
      </c>
      <c r="D167" s="121" t="s">
        <v>3</v>
      </c>
      <c r="E167" s="123" t="s">
        <v>52</v>
      </c>
      <c r="F167" s="121">
        <v>3</v>
      </c>
      <c r="G167" s="125" t="s">
        <v>67</v>
      </c>
      <c r="H167" s="117" t="s">
        <v>42</v>
      </c>
      <c r="I167" s="117" t="s">
        <v>42</v>
      </c>
      <c r="J167" s="117" t="s">
        <v>42</v>
      </c>
      <c r="K167" s="117" t="s">
        <v>42</v>
      </c>
      <c r="L167" s="117" t="s">
        <v>42</v>
      </c>
      <c r="M167" s="117" t="s">
        <v>42</v>
      </c>
      <c r="N167" s="63">
        <f t="shared" ref="N167:S167" si="46">N166</f>
        <v>5555.0089999999991</v>
      </c>
      <c r="O167" s="63">
        <f t="shared" si="46"/>
        <v>5555.0089999999991</v>
      </c>
      <c r="P167" s="84">
        <f t="shared" si="46"/>
        <v>5414.4089999999997</v>
      </c>
      <c r="Q167" s="62">
        <f t="shared" si="46"/>
        <v>50</v>
      </c>
      <c r="R167" s="62">
        <f t="shared" si="46"/>
        <v>50</v>
      </c>
      <c r="S167" s="62">
        <f t="shared" si="46"/>
        <v>50</v>
      </c>
    </row>
    <row r="168" spans="1:19" s="12" customFormat="1" ht="15" customHeight="1">
      <c r="A168" s="135"/>
      <c r="B168" s="135"/>
      <c r="C168" s="120"/>
      <c r="D168" s="122"/>
      <c r="E168" s="124"/>
      <c r="F168" s="122"/>
      <c r="G168" s="126"/>
      <c r="H168" s="118"/>
      <c r="I168" s="118"/>
      <c r="J168" s="118"/>
      <c r="K168" s="118"/>
      <c r="L168" s="118"/>
      <c r="M168" s="118"/>
      <c r="N168" s="69">
        <v>5445.0010000000002</v>
      </c>
      <c r="O168" s="69">
        <v>5445.0010000000002</v>
      </c>
      <c r="P168" s="90">
        <v>5304.4009999999998</v>
      </c>
      <c r="Q168" s="68"/>
      <c r="R168" s="68"/>
      <c r="S168" s="68"/>
    </row>
    <row r="169" spans="1:19" s="2" customFormat="1" ht="86.25" customHeight="1">
      <c r="A169" s="135"/>
      <c r="B169" s="135"/>
      <c r="C169" s="43" t="s">
        <v>84</v>
      </c>
      <c r="D169" s="72">
        <v>805</v>
      </c>
      <c r="E169" s="73" t="s">
        <v>52</v>
      </c>
      <c r="F169" s="74">
        <v>3</v>
      </c>
      <c r="G169" s="73" t="s">
        <v>67</v>
      </c>
      <c r="H169" s="58">
        <v>0</v>
      </c>
      <c r="I169" s="58">
        <v>0</v>
      </c>
      <c r="J169" s="58">
        <v>0</v>
      </c>
      <c r="K169" s="58">
        <v>0</v>
      </c>
      <c r="L169" s="58">
        <v>0</v>
      </c>
      <c r="M169" s="58" t="s">
        <v>42</v>
      </c>
      <c r="N169" s="58" t="s">
        <v>42</v>
      </c>
      <c r="O169" s="58" t="s">
        <v>42</v>
      </c>
      <c r="P169" s="58" t="s">
        <v>42</v>
      </c>
      <c r="Q169" s="58" t="s">
        <v>42</v>
      </c>
      <c r="R169" s="58" t="s">
        <v>42</v>
      </c>
      <c r="S169" s="58" t="s">
        <v>42</v>
      </c>
    </row>
    <row r="170" spans="1:19" s="13" customFormat="1" ht="114" customHeight="1">
      <c r="A170" s="135"/>
      <c r="B170" s="157"/>
      <c r="C170" s="44" t="s">
        <v>83</v>
      </c>
      <c r="D170" s="51">
        <v>805</v>
      </c>
      <c r="E170" s="73" t="s">
        <v>52</v>
      </c>
      <c r="F170" s="52">
        <v>3</v>
      </c>
      <c r="G170" s="53" t="s">
        <v>67</v>
      </c>
      <c r="H170" s="60" t="s">
        <v>42</v>
      </c>
      <c r="I170" s="58" t="s">
        <v>42</v>
      </c>
      <c r="J170" s="59" t="s">
        <v>42</v>
      </c>
      <c r="K170" s="58" t="s">
        <v>42</v>
      </c>
      <c r="L170" s="59" t="s">
        <v>42</v>
      </c>
      <c r="M170" s="58">
        <v>0</v>
      </c>
      <c r="N170" s="59">
        <v>5279.24</v>
      </c>
      <c r="O170" s="58">
        <v>5279.24</v>
      </c>
      <c r="P170" s="59">
        <v>5138.6400000000003</v>
      </c>
      <c r="Q170" s="58">
        <v>50</v>
      </c>
      <c r="R170" s="59">
        <v>50</v>
      </c>
      <c r="S170" s="16">
        <v>50</v>
      </c>
    </row>
    <row r="171" spans="1:19" s="2" customFormat="1" ht="48" customHeight="1">
      <c r="A171" s="135"/>
      <c r="B171" s="135"/>
      <c r="C171" s="76" t="s">
        <v>15</v>
      </c>
      <c r="D171" s="51">
        <v>806</v>
      </c>
      <c r="E171" s="73" t="s">
        <v>52</v>
      </c>
      <c r="F171" s="48">
        <v>3</v>
      </c>
      <c r="G171" s="73" t="s">
        <v>67</v>
      </c>
      <c r="H171" s="61" t="s">
        <v>42</v>
      </c>
      <c r="I171" s="58" t="s">
        <v>42</v>
      </c>
      <c r="J171" s="58" t="s">
        <v>42</v>
      </c>
      <c r="K171" s="58" t="s">
        <v>42</v>
      </c>
      <c r="L171" s="58" t="s">
        <v>42</v>
      </c>
      <c r="M171" s="60" t="s">
        <v>42</v>
      </c>
      <c r="N171" s="58">
        <v>45</v>
      </c>
      <c r="O171" s="58">
        <v>45</v>
      </c>
      <c r="P171" s="58">
        <v>45</v>
      </c>
      <c r="Q171" s="61">
        <v>0</v>
      </c>
      <c r="R171" s="58">
        <v>0</v>
      </c>
      <c r="S171" s="58">
        <v>0</v>
      </c>
    </row>
    <row r="172" spans="1:19" s="13" customFormat="1" ht="67.5" customHeight="1">
      <c r="A172" s="135"/>
      <c r="B172" s="135"/>
      <c r="C172" s="78" t="s">
        <v>14</v>
      </c>
      <c r="D172" s="54">
        <v>804</v>
      </c>
      <c r="E172" s="55" t="s">
        <v>52</v>
      </c>
      <c r="F172" s="74">
        <v>3</v>
      </c>
      <c r="G172" s="53" t="s">
        <v>67</v>
      </c>
      <c r="H172" s="61" t="s">
        <v>42</v>
      </c>
      <c r="I172" s="58" t="s">
        <v>42</v>
      </c>
      <c r="J172" s="58" t="s">
        <v>42</v>
      </c>
      <c r="K172" s="58" t="s">
        <v>42</v>
      </c>
      <c r="L172" s="58" t="s">
        <v>42</v>
      </c>
      <c r="M172" s="58" t="s">
        <v>42</v>
      </c>
      <c r="N172" s="60">
        <v>76.923000000000002</v>
      </c>
      <c r="O172" s="58">
        <v>76.923000000000002</v>
      </c>
      <c r="P172" s="61">
        <v>76.923000000000002</v>
      </c>
      <c r="Q172" s="61">
        <v>0</v>
      </c>
      <c r="R172" s="58">
        <v>0</v>
      </c>
      <c r="S172" s="58">
        <v>0</v>
      </c>
    </row>
    <row r="173" spans="1:19" s="13" customFormat="1" ht="66.75" customHeight="1">
      <c r="A173" s="135"/>
      <c r="B173" s="135"/>
      <c r="C173" s="78" t="s">
        <v>13</v>
      </c>
      <c r="D173" s="74">
        <v>803</v>
      </c>
      <c r="E173" s="73" t="s">
        <v>52</v>
      </c>
      <c r="F173" s="74">
        <v>3</v>
      </c>
      <c r="G173" s="73" t="s">
        <v>67</v>
      </c>
      <c r="H173" s="58" t="s">
        <v>42</v>
      </c>
      <c r="I173" s="58" t="s">
        <v>42</v>
      </c>
      <c r="J173" s="58" t="s">
        <v>42</v>
      </c>
      <c r="K173" s="58" t="s">
        <v>42</v>
      </c>
      <c r="L173" s="58" t="s">
        <v>42</v>
      </c>
      <c r="M173" s="60" t="s">
        <v>42</v>
      </c>
      <c r="N173" s="60">
        <v>76.923000000000002</v>
      </c>
      <c r="O173" s="58">
        <v>76.923000000000002</v>
      </c>
      <c r="P173" s="61">
        <v>76.923000000000002</v>
      </c>
      <c r="Q173" s="61">
        <v>0</v>
      </c>
      <c r="R173" s="58">
        <v>0</v>
      </c>
      <c r="S173" s="58">
        <v>0</v>
      </c>
    </row>
    <row r="174" spans="1:19" s="11" customFormat="1" ht="68.25" customHeight="1">
      <c r="A174" s="135"/>
      <c r="B174" s="135"/>
      <c r="C174" s="20" t="s">
        <v>47</v>
      </c>
      <c r="D174" s="54">
        <v>824</v>
      </c>
      <c r="E174" s="73" t="s">
        <v>52</v>
      </c>
      <c r="F174" s="74">
        <v>3</v>
      </c>
      <c r="G174" s="73" t="s">
        <v>67</v>
      </c>
      <c r="H174" s="58" t="s">
        <v>42</v>
      </c>
      <c r="I174" s="58" t="s">
        <v>42</v>
      </c>
      <c r="J174" s="58" t="s">
        <v>42</v>
      </c>
      <c r="K174" s="58" t="s">
        <v>42</v>
      </c>
      <c r="L174" s="58" t="s">
        <v>42</v>
      </c>
      <c r="M174" s="58" t="s">
        <v>42</v>
      </c>
      <c r="N174" s="61">
        <v>76.923000000000002</v>
      </c>
      <c r="O174" s="58">
        <v>76.923000000000002</v>
      </c>
      <c r="P174" s="61">
        <v>76.923000000000002</v>
      </c>
      <c r="Q174" s="61">
        <v>0</v>
      </c>
      <c r="R174" s="58">
        <v>0</v>
      </c>
      <c r="S174" s="58">
        <v>0</v>
      </c>
    </row>
    <row r="175" spans="1:19" s="2" customFormat="1" ht="31.5" customHeight="1">
      <c r="A175" s="134" t="s">
        <v>77</v>
      </c>
      <c r="B175" s="134" t="s">
        <v>113</v>
      </c>
      <c r="C175" s="78" t="s">
        <v>138</v>
      </c>
      <c r="D175" s="28" t="s">
        <v>3</v>
      </c>
      <c r="E175" s="29" t="s">
        <v>52</v>
      </c>
      <c r="F175" s="28">
        <v>3</v>
      </c>
      <c r="G175" s="29" t="s">
        <v>79</v>
      </c>
      <c r="H175" s="64" t="s">
        <v>42</v>
      </c>
      <c r="I175" s="64" t="s">
        <v>42</v>
      </c>
      <c r="J175" s="64" t="s">
        <v>42</v>
      </c>
      <c r="K175" s="64" t="s">
        <v>42</v>
      </c>
      <c r="L175" s="64" t="s">
        <v>42</v>
      </c>
      <c r="M175" s="64" t="s">
        <v>42</v>
      </c>
      <c r="N175" s="64">
        <v>0</v>
      </c>
      <c r="O175" s="64">
        <v>10</v>
      </c>
      <c r="P175" s="64">
        <v>10</v>
      </c>
      <c r="Q175" s="64">
        <v>10</v>
      </c>
      <c r="R175" s="64">
        <v>10</v>
      </c>
      <c r="S175" s="64">
        <v>10</v>
      </c>
    </row>
    <row r="176" spans="1:19" s="2" customFormat="1" ht="18.75" customHeight="1">
      <c r="A176" s="135"/>
      <c r="B176" s="135"/>
      <c r="C176" s="78" t="s">
        <v>65</v>
      </c>
      <c r="D176" s="28" t="s">
        <v>3</v>
      </c>
      <c r="E176" s="29" t="s">
        <v>52</v>
      </c>
      <c r="F176" s="28">
        <v>3</v>
      </c>
      <c r="G176" s="29" t="s">
        <v>79</v>
      </c>
      <c r="H176" s="64" t="s">
        <v>42</v>
      </c>
      <c r="I176" s="64" t="s">
        <v>42</v>
      </c>
      <c r="J176" s="64" t="s">
        <v>42</v>
      </c>
      <c r="K176" s="64" t="s">
        <v>42</v>
      </c>
      <c r="L176" s="64" t="s">
        <v>42</v>
      </c>
      <c r="M176" s="64" t="s">
        <v>42</v>
      </c>
      <c r="N176" s="64">
        <v>0</v>
      </c>
      <c r="O176" s="64">
        <v>10</v>
      </c>
      <c r="P176" s="64">
        <v>10</v>
      </c>
      <c r="Q176" s="64">
        <v>10</v>
      </c>
      <c r="R176" s="64">
        <v>10</v>
      </c>
      <c r="S176" s="64">
        <v>10</v>
      </c>
    </row>
    <row r="177" spans="1:19" s="2" customFormat="1" ht="96" customHeight="1">
      <c r="A177" s="135"/>
      <c r="B177" s="135"/>
      <c r="C177" s="77" t="s">
        <v>84</v>
      </c>
      <c r="D177" s="9">
        <v>805</v>
      </c>
      <c r="E177" s="29" t="s">
        <v>52</v>
      </c>
      <c r="F177" s="28">
        <v>3</v>
      </c>
      <c r="G177" s="29" t="s">
        <v>79</v>
      </c>
      <c r="H177" s="64">
        <v>0</v>
      </c>
      <c r="I177" s="64">
        <v>0</v>
      </c>
      <c r="J177" s="64">
        <v>0</v>
      </c>
      <c r="K177" s="64">
        <v>0</v>
      </c>
      <c r="L177" s="64">
        <v>0</v>
      </c>
      <c r="M177" s="64" t="s">
        <v>42</v>
      </c>
      <c r="N177" s="64" t="s">
        <v>42</v>
      </c>
      <c r="O177" s="64" t="s">
        <v>42</v>
      </c>
      <c r="P177" s="64" t="s">
        <v>42</v>
      </c>
      <c r="Q177" s="64" t="s">
        <v>42</v>
      </c>
      <c r="R177" s="64" t="s">
        <v>42</v>
      </c>
      <c r="S177" s="64" t="s">
        <v>42</v>
      </c>
    </row>
    <row r="178" spans="1:19" s="2" customFormat="1" ht="126" customHeight="1">
      <c r="A178" s="136"/>
      <c r="B178" s="136"/>
      <c r="C178" s="78" t="s">
        <v>83</v>
      </c>
      <c r="D178" s="9">
        <v>805</v>
      </c>
      <c r="E178" s="29" t="s">
        <v>52</v>
      </c>
      <c r="F178" s="28">
        <v>3</v>
      </c>
      <c r="G178" s="29" t="s">
        <v>79</v>
      </c>
      <c r="H178" s="64" t="s">
        <v>42</v>
      </c>
      <c r="I178" s="64" t="s">
        <v>42</v>
      </c>
      <c r="J178" s="64" t="s">
        <v>42</v>
      </c>
      <c r="K178" s="64" t="s">
        <v>42</v>
      </c>
      <c r="L178" s="64" t="s">
        <v>42</v>
      </c>
      <c r="M178" s="64">
        <v>0</v>
      </c>
      <c r="N178" s="64">
        <v>0</v>
      </c>
      <c r="O178" s="64">
        <v>0</v>
      </c>
      <c r="P178" s="64">
        <v>0</v>
      </c>
      <c r="Q178" s="64">
        <v>10</v>
      </c>
      <c r="R178" s="64">
        <v>10</v>
      </c>
      <c r="S178" s="64">
        <v>10</v>
      </c>
    </row>
    <row r="179" spans="1:19" s="2" customFormat="1" ht="34.5" customHeight="1">
      <c r="A179" s="134" t="s">
        <v>93</v>
      </c>
      <c r="B179" s="134" t="s">
        <v>31</v>
      </c>
      <c r="C179" s="78" t="s">
        <v>138</v>
      </c>
      <c r="D179" s="28" t="s">
        <v>3</v>
      </c>
      <c r="E179" s="29" t="s">
        <v>52</v>
      </c>
      <c r="F179" s="28">
        <v>3</v>
      </c>
      <c r="G179" s="29" t="s">
        <v>94</v>
      </c>
      <c r="H179" s="64">
        <v>0</v>
      </c>
      <c r="I179" s="64">
        <v>0</v>
      </c>
      <c r="J179" s="64">
        <v>0</v>
      </c>
      <c r="K179" s="64">
        <v>0</v>
      </c>
      <c r="L179" s="64">
        <v>0</v>
      </c>
      <c r="M179" s="64">
        <v>0</v>
      </c>
      <c r="N179" s="14">
        <v>0</v>
      </c>
      <c r="O179" s="14">
        <v>0</v>
      </c>
      <c r="P179" s="14">
        <v>0</v>
      </c>
      <c r="Q179" s="14">
        <v>0</v>
      </c>
      <c r="R179" s="14">
        <v>0</v>
      </c>
      <c r="S179" s="14">
        <v>0</v>
      </c>
    </row>
    <row r="180" spans="1:19" s="2" customFormat="1" ht="17.25" customHeight="1">
      <c r="A180" s="135"/>
      <c r="B180" s="135"/>
      <c r="C180" s="78" t="s">
        <v>65</v>
      </c>
      <c r="D180" s="28" t="s">
        <v>3</v>
      </c>
      <c r="E180" s="29" t="s">
        <v>52</v>
      </c>
      <c r="F180" s="28">
        <v>3</v>
      </c>
      <c r="G180" s="29" t="s">
        <v>94</v>
      </c>
      <c r="H180" s="64">
        <v>0</v>
      </c>
      <c r="I180" s="64">
        <v>0</v>
      </c>
      <c r="J180" s="64">
        <v>0</v>
      </c>
      <c r="K180" s="64">
        <v>0</v>
      </c>
      <c r="L180" s="64">
        <v>0</v>
      </c>
      <c r="M180" s="64">
        <v>0</v>
      </c>
      <c r="N180" s="14">
        <v>0</v>
      </c>
      <c r="O180" s="14">
        <v>0</v>
      </c>
      <c r="P180" s="14">
        <v>0</v>
      </c>
      <c r="Q180" s="14">
        <v>0</v>
      </c>
      <c r="R180" s="14">
        <v>0</v>
      </c>
      <c r="S180" s="14">
        <v>0</v>
      </c>
    </row>
    <row r="181" spans="1:19" s="2" customFormat="1" ht="94.5" customHeight="1">
      <c r="A181" s="135"/>
      <c r="B181" s="135"/>
      <c r="C181" s="77" t="s">
        <v>84</v>
      </c>
      <c r="D181" s="8">
        <v>805</v>
      </c>
      <c r="E181" s="29" t="s">
        <v>52</v>
      </c>
      <c r="F181" s="28">
        <v>3</v>
      </c>
      <c r="G181" s="29" t="s">
        <v>94</v>
      </c>
      <c r="H181" s="64">
        <v>0</v>
      </c>
      <c r="I181" s="64">
        <v>0</v>
      </c>
      <c r="J181" s="64">
        <v>0</v>
      </c>
      <c r="K181" s="64">
        <v>0</v>
      </c>
      <c r="L181" s="64">
        <v>0</v>
      </c>
      <c r="M181" s="64" t="s">
        <v>42</v>
      </c>
      <c r="N181" s="64" t="s">
        <v>42</v>
      </c>
      <c r="O181" s="64" t="s">
        <v>42</v>
      </c>
      <c r="P181" s="64" t="s">
        <v>42</v>
      </c>
      <c r="Q181" s="64" t="s">
        <v>42</v>
      </c>
      <c r="R181" s="64" t="s">
        <v>42</v>
      </c>
      <c r="S181" s="64" t="s">
        <v>42</v>
      </c>
    </row>
    <row r="182" spans="1:19" s="2" customFormat="1" ht="123.75" customHeight="1">
      <c r="A182" s="135"/>
      <c r="B182" s="135"/>
      <c r="C182" s="78" t="s">
        <v>83</v>
      </c>
      <c r="D182" s="8">
        <v>805</v>
      </c>
      <c r="E182" s="29" t="s">
        <v>52</v>
      </c>
      <c r="F182" s="28">
        <v>3</v>
      </c>
      <c r="G182" s="29" t="s">
        <v>94</v>
      </c>
      <c r="H182" s="64" t="s">
        <v>42</v>
      </c>
      <c r="I182" s="64" t="s">
        <v>42</v>
      </c>
      <c r="J182" s="64" t="s">
        <v>42</v>
      </c>
      <c r="K182" s="64" t="s">
        <v>42</v>
      </c>
      <c r="L182" s="64" t="s">
        <v>42</v>
      </c>
      <c r="M182" s="64">
        <v>0</v>
      </c>
      <c r="N182" s="14">
        <v>0</v>
      </c>
      <c r="O182" s="14">
        <v>0</v>
      </c>
      <c r="P182" s="14">
        <v>0</v>
      </c>
      <c r="Q182" s="14">
        <v>0</v>
      </c>
      <c r="R182" s="14">
        <v>0</v>
      </c>
      <c r="S182" s="14">
        <v>0</v>
      </c>
    </row>
    <row r="183" spans="1:19" s="2" customFormat="1" ht="81" customHeight="1">
      <c r="A183" s="136"/>
      <c r="B183" s="136"/>
      <c r="C183" s="78" t="s">
        <v>7</v>
      </c>
      <c r="D183" s="28">
        <v>809</v>
      </c>
      <c r="E183" s="29" t="s">
        <v>52</v>
      </c>
      <c r="F183" s="28">
        <v>3</v>
      </c>
      <c r="G183" s="29" t="s">
        <v>94</v>
      </c>
      <c r="H183" s="64">
        <v>0</v>
      </c>
      <c r="I183" s="64">
        <v>0</v>
      </c>
      <c r="J183" s="64">
        <v>0</v>
      </c>
      <c r="K183" s="64">
        <v>0</v>
      </c>
      <c r="L183" s="64">
        <v>0</v>
      </c>
      <c r="M183" s="64">
        <v>0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v>0</v>
      </c>
    </row>
    <row r="184" spans="1:19" s="2" customFormat="1" ht="35.25" customHeight="1">
      <c r="A184" s="134" t="s">
        <v>95</v>
      </c>
      <c r="B184" s="138" t="s">
        <v>100</v>
      </c>
      <c r="C184" s="78" t="s">
        <v>138</v>
      </c>
      <c r="D184" s="28" t="s">
        <v>3</v>
      </c>
      <c r="E184" s="29" t="s">
        <v>52</v>
      </c>
      <c r="F184" s="28">
        <v>3</v>
      </c>
      <c r="G184" s="29" t="s">
        <v>96</v>
      </c>
      <c r="H184" s="64">
        <v>0</v>
      </c>
      <c r="I184" s="64">
        <v>0</v>
      </c>
      <c r="J184" s="64">
        <v>0</v>
      </c>
      <c r="K184" s="64">
        <v>0</v>
      </c>
      <c r="L184" s="64">
        <v>0</v>
      </c>
      <c r="M184" s="64">
        <v>0</v>
      </c>
      <c r="N184" s="14">
        <v>0</v>
      </c>
      <c r="O184" s="14">
        <v>0</v>
      </c>
      <c r="P184" s="14">
        <v>0</v>
      </c>
      <c r="Q184" s="14">
        <v>0</v>
      </c>
      <c r="R184" s="14">
        <v>0</v>
      </c>
      <c r="S184" s="14">
        <v>0</v>
      </c>
    </row>
    <row r="185" spans="1:19" s="2" customFormat="1" ht="21.75" customHeight="1">
      <c r="A185" s="135"/>
      <c r="B185" s="138"/>
      <c r="C185" s="76" t="s">
        <v>65</v>
      </c>
      <c r="D185" s="28" t="s">
        <v>3</v>
      </c>
      <c r="E185" s="29" t="s">
        <v>52</v>
      </c>
      <c r="F185" s="28">
        <v>3</v>
      </c>
      <c r="G185" s="29" t="s">
        <v>96</v>
      </c>
      <c r="H185" s="64">
        <v>0</v>
      </c>
      <c r="I185" s="64">
        <v>0</v>
      </c>
      <c r="J185" s="64">
        <v>0</v>
      </c>
      <c r="K185" s="64">
        <v>0</v>
      </c>
      <c r="L185" s="64">
        <v>0</v>
      </c>
      <c r="M185" s="64">
        <v>0</v>
      </c>
      <c r="N185" s="14">
        <v>0</v>
      </c>
      <c r="O185" s="14">
        <v>0</v>
      </c>
      <c r="P185" s="14">
        <v>0</v>
      </c>
      <c r="Q185" s="14">
        <v>0</v>
      </c>
      <c r="R185" s="14">
        <v>0</v>
      </c>
      <c r="S185" s="14">
        <v>0</v>
      </c>
    </row>
    <row r="186" spans="1:19" s="2" customFormat="1" ht="112.5" customHeight="1">
      <c r="A186" s="135"/>
      <c r="B186" s="138"/>
      <c r="C186" s="76" t="s">
        <v>83</v>
      </c>
      <c r="D186" s="28">
        <v>805</v>
      </c>
      <c r="E186" s="29" t="s">
        <v>52</v>
      </c>
      <c r="F186" s="28">
        <v>3</v>
      </c>
      <c r="G186" s="29" t="s">
        <v>96</v>
      </c>
      <c r="H186" s="64" t="s">
        <v>42</v>
      </c>
      <c r="I186" s="64" t="s">
        <v>42</v>
      </c>
      <c r="J186" s="64" t="s">
        <v>42</v>
      </c>
      <c r="K186" s="64" t="s">
        <v>42</v>
      </c>
      <c r="L186" s="64" t="s">
        <v>42</v>
      </c>
      <c r="M186" s="64">
        <v>0</v>
      </c>
      <c r="N186" s="14">
        <v>0</v>
      </c>
      <c r="O186" s="14">
        <v>0</v>
      </c>
      <c r="P186" s="14">
        <v>0</v>
      </c>
      <c r="Q186" s="14">
        <v>0</v>
      </c>
      <c r="R186" s="14">
        <v>0</v>
      </c>
      <c r="S186" s="14">
        <v>0</v>
      </c>
    </row>
    <row r="187" spans="1:19" s="2" customFormat="1" ht="65.25" customHeight="1">
      <c r="A187" s="135"/>
      <c r="B187" s="138"/>
      <c r="C187" s="78" t="s">
        <v>14</v>
      </c>
      <c r="D187" s="28">
        <v>804</v>
      </c>
      <c r="E187" s="29" t="s">
        <v>52</v>
      </c>
      <c r="F187" s="28">
        <v>3</v>
      </c>
      <c r="G187" s="29" t="s">
        <v>96</v>
      </c>
      <c r="H187" s="64">
        <v>0</v>
      </c>
      <c r="I187" s="64">
        <v>0</v>
      </c>
      <c r="J187" s="64">
        <v>0</v>
      </c>
      <c r="K187" s="64">
        <v>0</v>
      </c>
      <c r="L187" s="64">
        <v>0</v>
      </c>
      <c r="M187" s="64">
        <v>0</v>
      </c>
      <c r="N187" s="14">
        <v>0</v>
      </c>
      <c r="O187" s="14">
        <v>0</v>
      </c>
      <c r="P187" s="14">
        <v>0</v>
      </c>
      <c r="Q187" s="14">
        <v>0</v>
      </c>
      <c r="R187" s="14">
        <v>0</v>
      </c>
      <c r="S187" s="14">
        <v>0</v>
      </c>
    </row>
    <row r="188" spans="1:19" s="2" customFormat="1" ht="63.75" customHeight="1">
      <c r="A188" s="136"/>
      <c r="B188" s="138"/>
      <c r="C188" s="78" t="s">
        <v>13</v>
      </c>
      <c r="D188" s="28">
        <v>803</v>
      </c>
      <c r="E188" s="29" t="s">
        <v>52</v>
      </c>
      <c r="F188" s="28">
        <v>3</v>
      </c>
      <c r="G188" s="29" t="s">
        <v>96</v>
      </c>
      <c r="H188" s="64">
        <v>0</v>
      </c>
      <c r="I188" s="64">
        <v>0</v>
      </c>
      <c r="J188" s="64">
        <v>0</v>
      </c>
      <c r="K188" s="64">
        <v>0</v>
      </c>
      <c r="L188" s="64">
        <v>0</v>
      </c>
      <c r="M188" s="64">
        <v>0</v>
      </c>
      <c r="N188" s="14">
        <v>0</v>
      </c>
      <c r="O188" s="14">
        <v>0</v>
      </c>
      <c r="P188" s="14">
        <v>0</v>
      </c>
      <c r="Q188" s="14">
        <v>0</v>
      </c>
      <c r="R188" s="14">
        <v>0</v>
      </c>
      <c r="S188" s="14">
        <v>0</v>
      </c>
    </row>
    <row r="189" spans="1:19" s="2" customFormat="1" ht="33.75" customHeight="1">
      <c r="A189" s="134" t="s">
        <v>97</v>
      </c>
      <c r="B189" s="138" t="s">
        <v>117</v>
      </c>
      <c r="C189" s="78" t="s">
        <v>138</v>
      </c>
      <c r="D189" s="28" t="s">
        <v>3</v>
      </c>
      <c r="E189" s="29" t="s">
        <v>52</v>
      </c>
      <c r="F189" s="28">
        <v>3</v>
      </c>
      <c r="G189" s="73" t="s">
        <v>98</v>
      </c>
      <c r="H189" s="64" t="s">
        <v>42</v>
      </c>
      <c r="I189" s="64" t="s">
        <v>42</v>
      </c>
      <c r="J189" s="64" t="s">
        <v>42</v>
      </c>
      <c r="K189" s="64" t="s">
        <v>42</v>
      </c>
      <c r="L189" s="64" t="s">
        <v>42</v>
      </c>
      <c r="M189" s="14" t="s">
        <v>42</v>
      </c>
      <c r="N189" s="58">
        <f>N192</f>
        <v>787.39200000000005</v>
      </c>
      <c r="O189" s="58">
        <f t="shared" ref="O189:S189" si="47">O192</f>
        <v>763.59199999999998</v>
      </c>
      <c r="P189" s="58">
        <f t="shared" si="47"/>
        <v>742.59199999999998</v>
      </c>
      <c r="Q189" s="58">
        <f t="shared" si="47"/>
        <v>0</v>
      </c>
      <c r="R189" s="58">
        <f t="shared" si="47"/>
        <v>0</v>
      </c>
      <c r="S189" s="58">
        <f t="shared" si="47"/>
        <v>0</v>
      </c>
    </row>
    <row r="190" spans="1:19" s="2" customFormat="1" ht="19.5" customHeight="1">
      <c r="A190" s="135"/>
      <c r="B190" s="138"/>
      <c r="C190" s="119" t="s">
        <v>141</v>
      </c>
      <c r="D190" s="121" t="s">
        <v>3</v>
      </c>
      <c r="E190" s="123" t="s">
        <v>52</v>
      </c>
      <c r="F190" s="121">
        <v>3</v>
      </c>
      <c r="G190" s="125" t="s">
        <v>98</v>
      </c>
      <c r="H190" s="117" t="s">
        <v>42</v>
      </c>
      <c r="I190" s="117" t="s">
        <v>42</v>
      </c>
      <c r="J190" s="117" t="s">
        <v>42</v>
      </c>
      <c r="K190" s="117" t="s">
        <v>42</v>
      </c>
      <c r="L190" s="117" t="s">
        <v>42</v>
      </c>
      <c r="M190" s="127" t="s">
        <v>42</v>
      </c>
      <c r="N190" s="62">
        <v>787.39200000000005</v>
      </c>
      <c r="O190" s="66">
        <v>763.59199999999998</v>
      </c>
      <c r="P190" s="62">
        <v>742.59199999999998</v>
      </c>
      <c r="Q190" s="110">
        <v>0</v>
      </c>
      <c r="R190" s="111">
        <v>0</v>
      </c>
      <c r="S190" s="112">
        <v>0</v>
      </c>
    </row>
    <row r="191" spans="1:19" s="2" customFormat="1" ht="20.25" customHeight="1">
      <c r="A191" s="135"/>
      <c r="B191" s="138"/>
      <c r="C191" s="120"/>
      <c r="D191" s="122"/>
      <c r="E191" s="124"/>
      <c r="F191" s="122"/>
      <c r="G191" s="126"/>
      <c r="H191" s="118"/>
      <c r="I191" s="118"/>
      <c r="J191" s="118"/>
      <c r="K191" s="118"/>
      <c r="L191" s="118"/>
      <c r="M191" s="128"/>
      <c r="N191" s="91"/>
      <c r="O191" s="92"/>
      <c r="P191" s="91"/>
      <c r="Q191" s="113"/>
      <c r="R191" s="114"/>
      <c r="S191" s="115"/>
    </row>
    <row r="192" spans="1:19" s="11" customFormat="1" ht="112.5" customHeight="1">
      <c r="A192" s="135"/>
      <c r="B192" s="138"/>
      <c r="C192" s="76" t="s">
        <v>83</v>
      </c>
      <c r="D192" s="74">
        <v>805</v>
      </c>
      <c r="E192" s="73" t="s">
        <v>52</v>
      </c>
      <c r="F192" s="74">
        <v>3</v>
      </c>
      <c r="G192" s="73" t="s">
        <v>98</v>
      </c>
      <c r="H192" s="58" t="s">
        <v>42</v>
      </c>
      <c r="I192" s="58" t="s">
        <v>42</v>
      </c>
      <c r="J192" s="58" t="s">
        <v>42</v>
      </c>
      <c r="K192" s="58" t="s">
        <v>42</v>
      </c>
      <c r="L192" s="58" t="s">
        <v>42</v>
      </c>
      <c r="M192" s="25" t="s">
        <v>42</v>
      </c>
      <c r="N192" s="65">
        <v>787.39200000000005</v>
      </c>
      <c r="O192" s="93">
        <v>763.59199999999998</v>
      </c>
      <c r="P192" s="65">
        <v>742.59199999999998</v>
      </c>
      <c r="Q192" s="70">
        <v>0</v>
      </c>
      <c r="R192" s="71">
        <v>0</v>
      </c>
      <c r="S192" s="71">
        <v>0</v>
      </c>
    </row>
    <row r="193" spans="1:19" s="2" customFormat="1" ht="32.25" customHeight="1">
      <c r="A193" s="134" t="s">
        <v>99</v>
      </c>
      <c r="B193" s="160" t="s">
        <v>105</v>
      </c>
      <c r="C193" s="78" t="s">
        <v>138</v>
      </c>
      <c r="D193" s="28" t="s">
        <v>3</v>
      </c>
      <c r="E193" s="29" t="s">
        <v>52</v>
      </c>
      <c r="F193" s="28">
        <v>3</v>
      </c>
      <c r="G193" s="29" t="s">
        <v>101</v>
      </c>
      <c r="H193" s="64" t="s">
        <v>42</v>
      </c>
      <c r="I193" s="64" t="s">
        <v>42</v>
      </c>
      <c r="J193" s="64" t="s">
        <v>42</v>
      </c>
      <c r="K193" s="64" t="s">
        <v>42</v>
      </c>
      <c r="L193" s="64" t="s">
        <v>42</v>
      </c>
      <c r="M193" s="14" t="s">
        <v>42</v>
      </c>
      <c r="N193" s="64">
        <f>N196+N197</f>
        <v>3461.538</v>
      </c>
      <c r="O193" s="64">
        <f>O196+O197</f>
        <v>3461.538</v>
      </c>
      <c r="P193" s="64">
        <f>P196+P197</f>
        <v>3461.538</v>
      </c>
      <c r="Q193" s="58">
        <f t="shared" ref="Q193:S193" si="48">Q196+Q197</f>
        <v>0</v>
      </c>
      <c r="R193" s="58">
        <f t="shared" si="48"/>
        <v>0</v>
      </c>
      <c r="S193" s="58">
        <f t="shared" si="48"/>
        <v>0</v>
      </c>
    </row>
    <row r="194" spans="1:19" s="2" customFormat="1" ht="19.5" customHeight="1">
      <c r="A194" s="135"/>
      <c r="B194" s="161"/>
      <c r="C194" s="119" t="s">
        <v>141</v>
      </c>
      <c r="D194" s="121" t="s">
        <v>3</v>
      </c>
      <c r="E194" s="123" t="s">
        <v>52</v>
      </c>
      <c r="F194" s="121">
        <v>3</v>
      </c>
      <c r="G194" s="125" t="s">
        <v>101</v>
      </c>
      <c r="H194" s="117" t="s">
        <v>42</v>
      </c>
      <c r="I194" s="117" t="s">
        <v>42</v>
      </c>
      <c r="J194" s="117" t="s">
        <v>42</v>
      </c>
      <c r="K194" s="117" t="s">
        <v>42</v>
      </c>
      <c r="L194" s="117" t="s">
        <v>42</v>
      </c>
      <c r="M194" s="117" t="s">
        <v>42</v>
      </c>
      <c r="N194" s="64">
        <f>N193</f>
        <v>3461.538</v>
      </c>
      <c r="O194" s="64">
        <f t="shared" ref="O194:P194" si="49">O193</f>
        <v>3461.538</v>
      </c>
      <c r="P194" s="94">
        <f t="shared" si="49"/>
        <v>3461.538</v>
      </c>
      <c r="Q194" s="66">
        <f>Q193</f>
        <v>0</v>
      </c>
      <c r="R194" s="62">
        <f>R193</f>
        <v>0</v>
      </c>
      <c r="S194" s="108">
        <f>S193</f>
        <v>0</v>
      </c>
    </row>
    <row r="195" spans="1:19" s="2" customFormat="1" ht="29.25" customHeight="1">
      <c r="A195" s="135"/>
      <c r="B195" s="161"/>
      <c r="C195" s="120"/>
      <c r="D195" s="122"/>
      <c r="E195" s="124"/>
      <c r="F195" s="122"/>
      <c r="G195" s="126"/>
      <c r="H195" s="118"/>
      <c r="I195" s="118"/>
      <c r="J195" s="118"/>
      <c r="K195" s="118"/>
      <c r="L195" s="118"/>
      <c r="M195" s="118"/>
      <c r="N195" s="64">
        <v>3011.538</v>
      </c>
      <c r="O195" s="64">
        <v>3011.538</v>
      </c>
      <c r="P195" s="94">
        <v>3011.538</v>
      </c>
      <c r="Q195" s="95"/>
      <c r="R195" s="68"/>
      <c r="S195" s="109"/>
    </row>
    <row r="196" spans="1:19" s="2" customFormat="1" ht="111" customHeight="1">
      <c r="A196" s="135"/>
      <c r="B196" s="161"/>
      <c r="C196" s="76" t="s">
        <v>83</v>
      </c>
      <c r="D196" s="28">
        <v>805</v>
      </c>
      <c r="E196" s="29" t="s">
        <v>52</v>
      </c>
      <c r="F196" s="28">
        <v>3</v>
      </c>
      <c r="G196" s="73" t="s">
        <v>101</v>
      </c>
      <c r="H196" s="64" t="s">
        <v>42</v>
      </c>
      <c r="I196" s="64" t="s">
        <v>42</v>
      </c>
      <c r="J196" s="64" t="s">
        <v>42</v>
      </c>
      <c r="K196" s="64" t="s">
        <v>42</v>
      </c>
      <c r="L196" s="64" t="s">
        <v>42</v>
      </c>
      <c r="M196" s="14" t="s">
        <v>42</v>
      </c>
      <c r="N196" s="58">
        <v>0</v>
      </c>
      <c r="O196" s="58">
        <v>0</v>
      </c>
      <c r="P196" s="58">
        <v>0</v>
      </c>
      <c r="Q196" s="14">
        <v>0</v>
      </c>
      <c r="R196" s="14">
        <v>0</v>
      </c>
      <c r="S196" s="14">
        <v>0</v>
      </c>
    </row>
    <row r="197" spans="1:19" s="15" customFormat="1" ht="66.75" customHeight="1">
      <c r="A197" s="135"/>
      <c r="B197" s="161"/>
      <c r="C197" s="21" t="s">
        <v>14</v>
      </c>
      <c r="D197" s="74">
        <v>804</v>
      </c>
      <c r="E197" s="73" t="s">
        <v>52</v>
      </c>
      <c r="F197" s="54">
        <v>3</v>
      </c>
      <c r="G197" s="73" t="s">
        <v>101</v>
      </c>
      <c r="H197" s="19" t="s">
        <v>42</v>
      </c>
      <c r="I197" s="16" t="s">
        <v>42</v>
      </c>
      <c r="J197" s="16" t="s">
        <v>42</v>
      </c>
      <c r="K197" s="16" t="s">
        <v>42</v>
      </c>
      <c r="L197" s="16" t="s">
        <v>42</v>
      </c>
      <c r="M197" s="16" t="s">
        <v>42</v>
      </c>
      <c r="N197" s="60">
        <v>3461.538</v>
      </c>
      <c r="O197" s="58">
        <v>3461.538</v>
      </c>
      <c r="P197" s="61">
        <v>3461.538</v>
      </c>
      <c r="Q197" s="16">
        <v>0</v>
      </c>
      <c r="R197" s="16">
        <v>0</v>
      </c>
      <c r="S197" s="16">
        <v>0</v>
      </c>
    </row>
    <row r="198" spans="1:19" s="12" customFormat="1" ht="31.5" customHeight="1">
      <c r="A198" s="134" t="s">
        <v>115</v>
      </c>
      <c r="B198" s="140" t="s">
        <v>114</v>
      </c>
      <c r="C198" s="78" t="s">
        <v>138</v>
      </c>
      <c r="D198" s="28" t="s">
        <v>3</v>
      </c>
      <c r="E198" s="29" t="s">
        <v>52</v>
      </c>
      <c r="F198" s="28">
        <v>3</v>
      </c>
      <c r="G198" s="29" t="s">
        <v>136</v>
      </c>
      <c r="H198" s="64" t="s">
        <v>42</v>
      </c>
      <c r="I198" s="64" t="s">
        <v>42</v>
      </c>
      <c r="J198" s="64" t="s">
        <v>42</v>
      </c>
      <c r="K198" s="64" t="s">
        <v>42</v>
      </c>
      <c r="L198" s="64" t="s">
        <v>42</v>
      </c>
      <c r="M198" s="14" t="s">
        <v>42</v>
      </c>
      <c r="N198" s="64">
        <f>N201+N202</f>
        <v>3538.4609999999998</v>
      </c>
      <c r="O198" s="64">
        <f t="shared" ref="O198:S198" si="50">O201+O202</f>
        <v>3538.4609999999998</v>
      </c>
      <c r="P198" s="64">
        <f t="shared" si="50"/>
        <v>3538.4609999999998</v>
      </c>
      <c r="Q198" s="64">
        <f t="shared" si="50"/>
        <v>0</v>
      </c>
      <c r="R198" s="64">
        <f t="shared" si="50"/>
        <v>0</v>
      </c>
      <c r="S198" s="64">
        <f t="shared" si="50"/>
        <v>0</v>
      </c>
    </row>
    <row r="199" spans="1:19" s="12" customFormat="1" ht="19.5" customHeight="1">
      <c r="A199" s="135"/>
      <c r="B199" s="141"/>
      <c r="C199" s="119" t="s">
        <v>141</v>
      </c>
      <c r="D199" s="121" t="s">
        <v>3</v>
      </c>
      <c r="E199" s="123" t="s">
        <v>52</v>
      </c>
      <c r="F199" s="121">
        <v>3</v>
      </c>
      <c r="G199" s="125" t="s">
        <v>136</v>
      </c>
      <c r="H199" s="117" t="s">
        <v>42</v>
      </c>
      <c r="I199" s="117" t="s">
        <v>42</v>
      </c>
      <c r="J199" s="117" t="s">
        <v>42</v>
      </c>
      <c r="K199" s="117" t="s">
        <v>42</v>
      </c>
      <c r="L199" s="117" t="s">
        <v>42</v>
      </c>
      <c r="M199" s="117" t="s">
        <v>42</v>
      </c>
      <c r="N199" s="63">
        <f>N198</f>
        <v>3538.4609999999998</v>
      </c>
      <c r="O199" s="63">
        <f t="shared" ref="O199:P199" si="51">O198</f>
        <v>3538.4609999999998</v>
      </c>
      <c r="P199" s="63">
        <f t="shared" si="51"/>
        <v>3538.4609999999998</v>
      </c>
      <c r="Q199" s="66">
        <f>Q198</f>
        <v>0</v>
      </c>
      <c r="R199" s="66">
        <f>R198</f>
        <v>0</v>
      </c>
      <c r="S199" s="66">
        <f>S198</f>
        <v>0</v>
      </c>
    </row>
    <row r="200" spans="1:19" s="12" customFormat="1" ht="21" customHeight="1">
      <c r="A200" s="135"/>
      <c r="B200" s="141"/>
      <c r="C200" s="120"/>
      <c r="D200" s="122"/>
      <c r="E200" s="124"/>
      <c r="F200" s="122"/>
      <c r="G200" s="126"/>
      <c r="H200" s="118"/>
      <c r="I200" s="118"/>
      <c r="J200" s="118"/>
      <c r="K200" s="118"/>
      <c r="L200" s="118"/>
      <c r="M200" s="118"/>
      <c r="N200" s="69">
        <v>3078.4609999999998</v>
      </c>
      <c r="O200" s="69">
        <v>3078.4609999999998</v>
      </c>
      <c r="P200" s="69">
        <v>3078.4609999999998</v>
      </c>
      <c r="Q200" s="95"/>
      <c r="R200" s="95"/>
      <c r="S200" s="95"/>
    </row>
    <row r="201" spans="1:19" s="15" customFormat="1" ht="113.25" customHeight="1">
      <c r="A201" s="135"/>
      <c r="B201" s="141"/>
      <c r="C201" s="21" t="s">
        <v>83</v>
      </c>
      <c r="D201" s="28">
        <v>805</v>
      </c>
      <c r="E201" s="29" t="s">
        <v>52</v>
      </c>
      <c r="F201" s="28">
        <v>3</v>
      </c>
      <c r="G201" s="73" t="s">
        <v>136</v>
      </c>
      <c r="H201" s="64" t="s">
        <v>42</v>
      </c>
      <c r="I201" s="64" t="s">
        <v>42</v>
      </c>
      <c r="J201" s="64" t="s">
        <v>42</v>
      </c>
      <c r="K201" s="64" t="s">
        <v>42</v>
      </c>
      <c r="L201" s="64" t="s">
        <v>42</v>
      </c>
      <c r="M201" s="14" t="s">
        <v>42</v>
      </c>
      <c r="N201" s="58">
        <v>0</v>
      </c>
      <c r="O201" s="58">
        <v>0</v>
      </c>
      <c r="P201" s="58">
        <v>0</v>
      </c>
      <c r="Q201" s="14">
        <v>0</v>
      </c>
      <c r="R201" s="14">
        <v>0</v>
      </c>
      <c r="S201" s="14">
        <v>0</v>
      </c>
    </row>
    <row r="202" spans="1:19" s="11" customFormat="1" ht="80.25" customHeight="1">
      <c r="A202" s="135"/>
      <c r="B202" s="141"/>
      <c r="C202" s="76" t="s">
        <v>7</v>
      </c>
      <c r="D202" s="74">
        <v>809</v>
      </c>
      <c r="E202" s="73" t="s">
        <v>52</v>
      </c>
      <c r="F202" s="74">
        <v>3</v>
      </c>
      <c r="G202" s="73" t="s">
        <v>136</v>
      </c>
      <c r="H202" s="16" t="s">
        <v>42</v>
      </c>
      <c r="I202" s="16" t="s">
        <v>42</v>
      </c>
      <c r="J202" s="16" t="s">
        <v>42</v>
      </c>
      <c r="K202" s="16" t="s">
        <v>42</v>
      </c>
      <c r="L202" s="16" t="s">
        <v>42</v>
      </c>
      <c r="M202" s="25" t="s">
        <v>42</v>
      </c>
      <c r="N202" s="60">
        <v>3538.4609999999998</v>
      </c>
      <c r="O202" s="58">
        <v>3538.4609999999998</v>
      </c>
      <c r="P202" s="61">
        <v>3538.4609999999998</v>
      </c>
      <c r="Q202" s="19">
        <v>0</v>
      </c>
      <c r="R202" s="16">
        <v>0</v>
      </c>
      <c r="S202" s="16">
        <v>0</v>
      </c>
    </row>
    <row r="203" spans="1:19" s="12" customFormat="1" ht="33.75" customHeight="1">
      <c r="A203" s="134" t="s">
        <v>102</v>
      </c>
      <c r="B203" s="140" t="s">
        <v>107</v>
      </c>
      <c r="C203" s="10" t="s">
        <v>6</v>
      </c>
      <c r="D203" s="28" t="s">
        <v>3</v>
      </c>
      <c r="E203" s="29" t="s">
        <v>52</v>
      </c>
      <c r="F203" s="28">
        <v>3</v>
      </c>
      <c r="G203" s="29" t="s">
        <v>103</v>
      </c>
      <c r="H203" s="64">
        <v>0</v>
      </c>
      <c r="I203" s="64">
        <v>0</v>
      </c>
      <c r="J203" s="64">
        <v>0</v>
      </c>
      <c r="K203" s="64">
        <v>0</v>
      </c>
      <c r="L203" s="64">
        <v>0</v>
      </c>
      <c r="M203" s="64">
        <v>0</v>
      </c>
      <c r="N203" s="64">
        <v>0</v>
      </c>
      <c r="O203" s="64">
        <v>0</v>
      </c>
      <c r="P203" s="64">
        <v>0</v>
      </c>
      <c r="Q203" s="14">
        <v>0</v>
      </c>
      <c r="R203" s="14">
        <v>0</v>
      </c>
      <c r="S203" s="14">
        <v>0</v>
      </c>
    </row>
    <row r="204" spans="1:19" s="12" customFormat="1" ht="18" customHeight="1">
      <c r="A204" s="135"/>
      <c r="B204" s="141"/>
      <c r="C204" s="119" t="s">
        <v>141</v>
      </c>
      <c r="D204" s="121" t="s">
        <v>3</v>
      </c>
      <c r="E204" s="123" t="s">
        <v>52</v>
      </c>
      <c r="F204" s="121">
        <v>3</v>
      </c>
      <c r="G204" s="125" t="s">
        <v>103</v>
      </c>
      <c r="H204" s="117" t="s">
        <v>42</v>
      </c>
      <c r="I204" s="117" t="s">
        <v>42</v>
      </c>
      <c r="J204" s="117" t="s">
        <v>42</v>
      </c>
      <c r="K204" s="117" t="s">
        <v>42</v>
      </c>
      <c r="L204" s="117" t="s">
        <v>42</v>
      </c>
      <c r="M204" s="117" t="s">
        <v>42</v>
      </c>
      <c r="N204" s="66">
        <f t="shared" ref="N204:S204" si="52">N203</f>
        <v>0</v>
      </c>
      <c r="O204" s="66">
        <f t="shared" si="52"/>
        <v>0</v>
      </c>
      <c r="P204" s="66">
        <f t="shared" si="52"/>
        <v>0</v>
      </c>
      <c r="Q204" s="66">
        <f t="shared" si="52"/>
        <v>0</v>
      </c>
      <c r="R204" s="66">
        <f t="shared" si="52"/>
        <v>0</v>
      </c>
      <c r="S204" s="66">
        <f t="shared" si="52"/>
        <v>0</v>
      </c>
    </row>
    <row r="205" spans="1:19" s="12" customFormat="1" ht="20.25" customHeight="1">
      <c r="A205" s="135"/>
      <c r="B205" s="141"/>
      <c r="C205" s="120"/>
      <c r="D205" s="122"/>
      <c r="E205" s="124"/>
      <c r="F205" s="122"/>
      <c r="G205" s="126"/>
      <c r="H205" s="118"/>
      <c r="I205" s="118"/>
      <c r="J205" s="118"/>
      <c r="K205" s="118"/>
      <c r="L205" s="118"/>
      <c r="M205" s="118"/>
      <c r="N205" s="95"/>
      <c r="O205" s="95"/>
      <c r="P205" s="95"/>
      <c r="Q205" s="95"/>
      <c r="R205" s="95"/>
      <c r="S205" s="95"/>
    </row>
    <row r="206" spans="1:19" s="12" customFormat="1" ht="115.5" customHeight="1">
      <c r="A206" s="135"/>
      <c r="B206" s="141"/>
      <c r="C206" s="21" t="s">
        <v>83</v>
      </c>
      <c r="D206" s="28">
        <v>805</v>
      </c>
      <c r="E206" s="29" t="s">
        <v>52</v>
      </c>
      <c r="F206" s="28">
        <v>3</v>
      </c>
      <c r="G206" s="29" t="s">
        <v>103</v>
      </c>
      <c r="H206" s="64" t="s">
        <v>42</v>
      </c>
      <c r="I206" s="64" t="s">
        <v>42</v>
      </c>
      <c r="J206" s="64" t="s">
        <v>42</v>
      </c>
      <c r="K206" s="64" t="s">
        <v>42</v>
      </c>
      <c r="L206" s="64" t="s">
        <v>42</v>
      </c>
      <c r="M206" s="64">
        <v>0</v>
      </c>
      <c r="N206" s="64">
        <v>0</v>
      </c>
      <c r="O206" s="64">
        <v>0</v>
      </c>
      <c r="P206" s="64">
        <v>0</v>
      </c>
      <c r="Q206" s="14">
        <v>0</v>
      </c>
      <c r="R206" s="14">
        <v>0</v>
      </c>
      <c r="S206" s="14">
        <v>0</v>
      </c>
    </row>
    <row r="207" spans="1:19" s="12" customFormat="1" ht="63" customHeight="1">
      <c r="A207" s="135"/>
      <c r="B207" s="141"/>
      <c r="C207" s="76" t="s">
        <v>108</v>
      </c>
      <c r="D207" s="28">
        <v>824</v>
      </c>
      <c r="E207" s="29" t="s">
        <v>52</v>
      </c>
      <c r="F207" s="28">
        <v>3</v>
      </c>
      <c r="G207" s="29" t="s">
        <v>103</v>
      </c>
      <c r="H207" s="64">
        <v>0</v>
      </c>
      <c r="I207" s="64">
        <v>0</v>
      </c>
      <c r="J207" s="64">
        <v>0</v>
      </c>
      <c r="K207" s="64">
        <v>0</v>
      </c>
      <c r="L207" s="64">
        <v>0</v>
      </c>
      <c r="M207" s="64">
        <v>0</v>
      </c>
      <c r="N207" s="64">
        <v>0</v>
      </c>
      <c r="O207" s="64">
        <v>0</v>
      </c>
      <c r="P207" s="64">
        <v>0</v>
      </c>
      <c r="Q207" s="14">
        <v>0</v>
      </c>
      <c r="R207" s="14">
        <v>0</v>
      </c>
      <c r="S207" s="14">
        <v>0</v>
      </c>
    </row>
    <row r="208" spans="1:19" s="12" customFormat="1" ht="33" customHeight="1">
      <c r="A208" s="137" t="s">
        <v>104</v>
      </c>
      <c r="B208" s="137" t="s">
        <v>109</v>
      </c>
      <c r="C208" s="21" t="s">
        <v>6</v>
      </c>
      <c r="D208" s="28" t="s">
        <v>3</v>
      </c>
      <c r="E208" s="29" t="s">
        <v>52</v>
      </c>
      <c r="F208" s="28">
        <v>3</v>
      </c>
      <c r="G208" s="29" t="s">
        <v>106</v>
      </c>
      <c r="H208" s="64">
        <v>0</v>
      </c>
      <c r="I208" s="64">
        <v>0</v>
      </c>
      <c r="J208" s="64">
        <v>0</v>
      </c>
      <c r="K208" s="64">
        <v>0</v>
      </c>
      <c r="L208" s="64">
        <v>0</v>
      </c>
      <c r="M208" s="64">
        <v>0</v>
      </c>
      <c r="N208" s="64">
        <f t="shared" ref="N208:O208" si="53">N211+N212</f>
        <v>0</v>
      </c>
      <c r="O208" s="64">
        <f t="shared" si="53"/>
        <v>0</v>
      </c>
      <c r="P208" s="64">
        <f>P211+P212</f>
        <v>0</v>
      </c>
      <c r="Q208" s="64">
        <f t="shared" ref="Q208:S208" si="54">Q211+Q212</f>
        <v>0</v>
      </c>
      <c r="R208" s="64">
        <f t="shared" si="54"/>
        <v>0</v>
      </c>
      <c r="S208" s="64">
        <f t="shared" si="54"/>
        <v>0</v>
      </c>
    </row>
    <row r="209" spans="1:19" s="12" customFormat="1" ht="18.75" customHeight="1">
      <c r="A209" s="137"/>
      <c r="B209" s="142"/>
      <c r="C209" s="119" t="s">
        <v>141</v>
      </c>
      <c r="D209" s="121" t="s">
        <v>3</v>
      </c>
      <c r="E209" s="123" t="s">
        <v>52</v>
      </c>
      <c r="F209" s="121">
        <v>3</v>
      </c>
      <c r="G209" s="125" t="s">
        <v>103</v>
      </c>
      <c r="H209" s="117" t="s">
        <v>42</v>
      </c>
      <c r="I209" s="117" t="s">
        <v>42</v>
      </c>
      <c r="J209" s="117" t="s">
        <v>42</v>
      </c>
      <c r="K209" s="117" t="s">
        <v>42</v>
      </c>
      <c r="L209" s="117" t="s">
        <v>42</v>
      </c>
      <c r="M209" s="117" t="s">
        <v>42</v>
      </c>
      <c r="N209" s="66">
        <f t="shared" ref="N209:S209" si="55">N208</f>
        <v>0</v>
      </c>
      <c r="O209" s="66">
        <f t="shared" si="55"/>
        <v>0</v>
      </c>
      <c r="P209" s="66">
        <f t="shared" si="55"/>
        <v>0</v>
      </c>
      <c r="Q209" s="66">
        <f t="shared" si="55"/>
        <v>0</v>
      </c>
      <c r="R209" s="66">
        <f t="shared" si="55"/>
        <v>0</v>
      </c>
      <c r="S209" s="66">
        <f t="shared" si="55"/>
        <v>0</v>
      </c>
    </row>
    <row r="210" spans="1:19" s="12" customFormat="1" ht="20.25" customHeight="1">
      <c r="A210" s="137"/>
      <c r="B210" s="142"/>
      <c r="C210" s="120"/>
      <c r="D210" s="122"/>
      <c r="E210" s="124"/>
      <c r="F210" s="122"/>
      <c r="G210" s="126"/>
      <c r="H210" s="118"/>
      <c r="I210" s="118"/>
      <c r="J210" s="118"/>
      <c r="K210" s="118"/>
      <c r="L210" s="118"/>
      <c r="M210" s="118"/>
      <c r="N210" s="95"/>
      <c r="O210" s="95"/>
      <c r="P210" s="95"/>
      <c r="Q210" s="95"/>
      <c r="R210" s="95"/>
      <c r="S210" s="95"/>
    </row>
    <row r="211" spans="1:19" s="12" customFormat="1" ht="113.25" customHeight="1">
      <c r="A211" s="137"/>
      <c r="B211" s="142"/>
      <c r="C211" s="21" t="s">
        <v>83</v>
      </c>
      <c r="D211" s="28">
        <v>805</v>
      </c>
      <c r="E211" s="29" t="s">
        <v>52</v>
      </c>
      <c r="F211" s="28">
        <v>3</v>
      </c>
      <c r="G211" s="29" t="s">
        <v>106</v>
      </c>
      <c r="H211" s="64" t="s">
        <v>42</v>
      </c>
      <c r="I211" s="64" t="s">
        <v>42</v>
      </c>
      <c r="J211" s="64" t="s">
        <v>42</v>
      </c>
      <c r="K211" s="64" t="s">
        <v>42</v>
      </c>
      <c r="L211" s="64" t="s">
        <v>42</v>
      </c>
      <c r="M211" s="64">
        <v>0</v>
      </c>
      <c r="N211" s="58">
        <v>0</v>
      </c>
      <c r="O211" s="58">
        <v>0</v>
      </c>
      <c r="P211" s="58">
        <v>0</v>
      </c>
      <c r="Q211" s="14">
        <v>0</v>
      </c>
      <c r="R211" s="14">
        <v>0</v>
      </c>
      <c r="S211" s="14">
        <v>0</v>
      </c>
    </row>
    <row r="212" spans="1:19" s="15" customFormat="1" ht="51.75" customHeight="1">
      <c r="A212" s="137"/>
      <c r="B212" s="142"/>
      <c r="C212" s="21" t="s">
        <v>110</v>
      </c>
      <c r="D212" s="74">
        <v>806</v>
      </c>
      <c r="E212" s="73" t="s">
        <v>52</v>
      </c>
      <c r="F212" s="74">
        <v>3</v>
      </c>
      <c r="G212" s="29" t="s">
        <v>106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16">
        <v>0</v>
      </c>
      <c r="N212" s="60">
        <v>0</v>
      </c>
      <c r="O212" s="58">
        <v>0</v>
      </c>
      <c r="P212" s="61">
        <v>0</v>
      </c>
      <c r="Q212" s="16">
        <v>0</v>
      </c>
      <c r="R212" s="16">
        <v>0</v>
      </c>
      <c r="S212" s="16">
        <v>0</v>
      </c>
    </row>
    <row r="213" spans="1:19" s="13" customFormat="1" ht="39.75" customHeight="1">
      <c r="A213" s="134" t="s">
        <v>133</v>
      </c>
      <c r="B213" s="134" t="s">
        <v>26</v>
      </c>
      <c r="C213" s="21" t="s">
        <v>138</v>
      </c>
      <c r="D213" s="18" t="s">
        <v>3</v>
      </c>
      <c r="E213" s="17" t="s">
        <v>52</v>
      </c>
      <c r="F213" s="17" t="s">
        <v>69</v>
      </c>
      <c r="G213" s="18" t="s">
        <v>3</v>
      </c>
      <c r="H213" s="66">
        <v>173150.6</v>
      </c>
      <c r="I213" s="66">
        <v>339876.19999999995</v>
      </c>
      <c r="J213" s="62">
        <f>J221+J225+J228+J237+J241+J246+J258+J262+J266+J271+J275</f>
        <v>346181.2</v>
      </c>
      <c r="K213" s="62">
        <f>K221+K225+K228+K237+K241+K246+K258+K262+K266+K271+K275</f>
        <v>356409.886</v>
      </c>
      <c r="L213" s="62">
        <f>L221+L225+L228+L237+L241+L246+L258+L262+L266+L271+L275</f>
        <v>5947</v>
      </c>
      <c r="M213" s="62">
        <f>M221+M225+M228+M237+M241+M246+M254+M258+M262+M266+M271+M275</f>
        <v>10640.557000000001</v>
      </c>
      <c r="N213" s="62">
        <f>N221+N225+N234+N237+N241+N246+N254+N258+N262+N266+N271+N275</f>
        <v>6165.0259999999998</v>
      </c>
      <c r="O213" s="62">
        <f t="shared" ref="O213:S213" si="56">O221+O225+O234+O237+O241+O246+O254+O258+O262+O266+O271+O275</f>
        <v>6165.0259999999998</v>
      </c>
      <c r="P213" s="62">
        <f t="shared" si="56"/>
        <v>6365.0259999999998</v>
      </c>
      <c r="Q213" s="62">
        <f t="shared" si="56"/>
        <v>6665.0259999999998</v>
      </c>
      <c r="R213" s="62">
        <f t="shared" si="56"/>
        <v>6865.0259999999998</v>
      </c>
      <c r="S213" s="62">
        <f t="shared" si="56"/>
        <v>7165.0259999999998</v>
      </c>
    </row>
    <row r="214" spans="1:19" s="2" customFormat="1" ht="30.75" customHeight="1">
      <c r="A214" s="135"/>
      <c r="B214" s="135"/>
      <c r="C214" s="119" t="s">
        <v>141</v>
      </c>
      <c r="D214" s="18" t="s">
        <v>3</v>
      </c>
      <c r="E214" s="17" t="s">
        <v>52</v>
      </c>
      <c r="F214" s="17" t="s">
        <v>69</v>
      </c>
      <c r="G214" s="18" t="s">
        <v>3</v>
      </c>
      <c r="H214" s="62">
        <v>173150.6</v>
      </c>
      <c r="I214" s="66">
        <v>339876.19999999995</v>
      </c>
      <c r="J214" s="63">
        <f>J213</f>
        <v>346181.2</v>
      </c>
      <c r="K214" s="83">
        <f>K213</f>
        <v>356409.886</v>
      </c>
      <c r="L214" s="108">
        <f>L223+L239+L256+L269+L226+L229</f>
        <v>7217</v>
      </c>
      <c r="M214" s="62">
        <f>M217+M218+M219++M220</f>
        <v>10640.557000000001</v>
      </c>
      <c r="N214" s="62">
        <f t="shared" ref="N214:Q214" si="57">N217+N218+N219++N220</f>
        <v>6165.0259999999998</v>
      </c>
      <c r="O214" s="62">
        <f t="shared" si="57"/>
        <v>6165.0259999999998</v>
      </c>
      <c r="P214" s="62">
        <f t="shared" si="57"/>
        <v>6365.0259999999998</v>
      </c>
      <c r="Q214" s="62">
        <f t="shared" si="57"/>
        <v>6665.0259999999998</v>
      </c>
      <c r="R214" s="62">
        <f>R217+R218+R219++R220</f>
        <v>6865.0259999999998</v>
      </c>
      <c r="S214" s="62">
        <f>S217+S218+S219++S220</f>
        <v>7165.0259999999998</v>
      </c>
    </row>
    <row r="215" spans="1:19" s="2" customFormat="1" ht="22.5" customHeight="1">
      <c r="A215" s="135"/>
      <c r="B215" s="135"/>
      <c r="C215" s="120"/>
      <c r="D215" s="101"/>
      <c r="E215" s="105"/>
      <c r="F215" s="105"/>
      <c r="G215" s="101"/>
      <c r="H215" s="82"/>
      <c r="I215" s="100"/>
      <c r="J215" s="102">
        <v>3500</v>
      </c>
      <c r="K215" s="116">
        <v>630.70399999999995</v>
      </c>
      <c r="L215" s="106"/>
      <c r="M215" s="82"/>
      <c r="N215" s="82"/>
      <c r="O215" s="82"/>
      <c r="P215" s="82"/>
      <c r="Q215" s="82"/>
      <c r="R215" s="82"/>
      <c r="S215" s="82"/>
    </row>
    <row r="216" spans="1:19" s="2" customFormat="1" ht="78" customHeight="1">
      <c r="A216" s="135"/>
      <c r="B216" s="135"/>
      <c r="C216" s="27" t="s">
        <v>84</v>
      </c>
      <c r="D216" s="74">
        <v>805</v>
      </c>
      <c r="E216" s="73" t="s">
        <v>52</v>
      </c>
      <c r="F216" s="73" t="s">
        <v>69</v>
      </c>
      <c r="G216" s="74" t="s">
        <v>3</v>
      </c>
      <c r="H216" s="58">
        <v>171790.6</v>
      </c>
      <c r="I216" s="58">
        <v>339561.19999999995</v>
      </c>
      <c r="J216" s="60">
        <v>347205.2</v>
      </c>
      <c r="K216" s="58">
        <v>357839.886</v>
      </c>
      <c r="L216" s="59">
        <f>L223+L239+L256+L269</f>
        <v>6877</v>
      </c>
      <c r="M216" s="60" t="s">
        <v>42</v>
      </c>
      <c r="N216" s="60" t="s">
        <v>42</v>
      </c>
      <c r="O216" s="60" t="s">
        <v>42</v>
      </c>
      <c r="P216" s="58" t="s">
        <v>42</v>
      </c>
      <c r="Q216" s="61" t="s">
        <v>42</v>
      </c>
      <c r="R216" s="61" t="s">
        <v>42</v>
      </c>
      <c r="S216" s="61" t="s">
        <v>42</v>
      </c>
    </row>
    <row r="217" spans="1:19" s="2" customFormat="1" ht="108.75" customHeight="1">
      <c r="A217" s="135"/>
      <c r="B217" s="135"/>
      <c r="C217" s="78" t="s">
        <v>83</v>
      </c>
      <c r="D217" s="28">
        <v>805</v>
      </c>
      <c r="E217" s="29" t="s">
        <v>52</v>
      </c>
      <c r="F217" s="29" t="s">
        <v>69</v>
      </c>
      <c r="G217" s="28" t="s">
        <v>3</v>
      </c>
      <c r="H217" s="64" t="s">
        <v>42</v>
      </c>
      <c r="I217" s="64" t="s">
        <v>42</v>
      </c>
      <c r="J217" s="64" t="s">
        <v>42</v>
      </c>
      <c r="K217" s="64" t="s">
        <v>42</v>
      </c>
      <c r="L217" s="64" t="s">
        <v>42</v>
      </c>
      <c r="M217" s="64">
        <f>M224+M231+M240+M257+M274+M278</f>
        <v>10550.557000000001</v>
      </c>
      <c r="N217" s="64">
        <f t="shared" ref="N217:S217" si="58">N224+N240+N257+N271</f>
        <v>6075.0259999999998</v>
      </c>
      <c r="O217" s="64">
        <f t="shared" si="58"/>
        <v>6075.0259999999998</v>
      </c>
      <c r="P217" s="64">
        <f t="shared" si="58"/>
        <v>6275.0259999999998</v>
      </c>
      <c r="Q217" s="64">
        <f t="shared" si="58"/>
        <v>6575.0259999999998</v>
      </c>
      <c r="R217" s="64">
        <f t="shared" si="58"/>
        <v>6775.0259999999998</v>
      </c>
      <c r="S217" s="64">
        <f t="shared" si="58"/>
        <v>7075.0259999999998</v>
      </c>
    </row>
    <row r="218" spans="1:19" s="2" customFormat="1" ht="62.25" customHeight="1">
      <c r="A218" s="135"/>
      <c r="B218" s="135"/>
      <c r="C218" s="78" t="s">
        <v>12</v>
      </c>
      <c r="D218" s="28">
        <v>811</v>
      </c>
      <c r="E218" s="29" t="s">
        <v>52</v>
      </c>
      <c r="F218" s="29" t="s">
        <v>69</v>
      </c>
      <c r="G218" s="28" t="s">
        <v>3</v>
      </c>
      <c r="H218" s="64">
        <v>360</v>
      </c>
      <c r="I218" s="64">
        <v>90</v>
      </c>
      <c r="J218" s="64">
        <v>90</v>
      </c>
      <c r="K218" s="64">
        <v>90</v>
      </c>
      <c r="L218" s="64">
        <v>90</v>
      </c>
      <c r="M218" s="64">
        <f>M227+M253</f>
        <v>90</v>
      </c>
      <c r="N218" s="64">
        <f>N227+N253</f>
        <v>90</v>
      </c>
      <c r="O218" s="64">
        <f>O227+O253</f>
        <v>90</v>
      </c>
      <c r="P218" s="64">
        <f>P227+P253</f>
        <v>90</v>
      </c>
      <c r="Q218" s="64">
        <v>90</v>
      </c>
      <c r="R218" s="64">
        <v>90</v>
      </c>
      <c r="S218" s="64">
        <v>90</v>
      </c>
    </row>
    <row r="219" spans="1:19" s="2" customFormat="1" ht="48" customHeight="1">
      <c r="A219" s="135"/>
      <c r="B219" s="135"/>
      <c r="C219" s="78" t="s">
        <v>15</v>
      </c>
      <c r="D219" s="28">
        <v>806</v>
      </c>
      <c r="E219" s="29" t="s">
        <v>52</v>
      </c>
      <c r="F219" s="29" t="s">
        <v>69</v>
      </c>
      <c r="G219" s="28" t="s">
        <v>3</v>
      </c>
      <c r="H219" s="64">
        <v>1000</v>
      </c>
      <c r="I219" s="64">
        <v>225</v>
      </c>
      <c r="J219" s="64">
        <v>250</v>
      </c>
      <c r="K219" s="64">
        <v>250</v>
      </c>
      <c r="L219" s="64">
        <v>250</v>
      </c>
      <c r="M219" s="64">
        <v>0</v>
      </c>
      <c r="N219" s="64">
        <f>N236</f>
        <v>0</v>
      </c>
      <c r="O219" s="64">
        <f t="shared" ref="O219:P219" si="59">O236</f>
        <v>0</v>
      </c>
      <c r="P219" s="64">
        <f t="shared" si="59"/>
        <v>0</v>
      </c>
      <c r="Q219" s="64">
        <f>P219+P219*0.04</f>
        <v>0</v>
      </c>
      <c r="R219" s="64">
        <f>Q219+Q219*0.04</f>
        <v>0</v>
      </c>
      <c r="S219" s="64">
        <f>R219+R219*0.04</f>
        <v>0</v>
      </c>
    </row>
    <row r="220" spans="1:19" s="2" customFormat="1" ht="82.5" customHeight="1">
      <c r="A220" s="136"/>
      <c r="B220" s="136"/>
      <c r="C220" s="78" t="s">
        <v>7</v>
      </c>
      <c r="D220" s="28">
        <v>809</v>
      </c>
      <c r="E220" s="29" t="s">
        <v>52</v>
      </c>
      <c r="F220" s="29" t="s">
        <v>69</v>
      </c>
      <c r="G220" s="28" t="s">
        <v>3</v>
      </c>
      <c r="H220" s="64">
        <v>0</v>
      </c>
      <c r="I220" s="64">
        <v>0</v>
      </c>
      <c r="J220" s="64">
        <v>0</v>
      </c>
      <c r="K220" s="64">
        <v>0</v>
      </c>
      <c r="L220" s="64">
        <v>0</v>
      </c>
      <c r="M220" s="64">
        <v>0</v>
      </c>
      <c r="N220" s="64">
        <v>0</v>
      </c>
      <c r="O220" s="64">
        <v>0</v>
      </c>
      <c r="P220" s="64">
        <v>0</v>
      </c>
      <c r="Q220" s="64">
        <v>0</v>
      </c>
      <c r="R220" s="64">
        <v>0</v>
      </c>
      <c r="S220" s="64">
        <v>0</v>
      </c>
    </row>
    <row r="221" spans="1:19" s="2" customFormat="1" ht="35.25" customHeight="1">
      <c r="A221" s="137" t="s">
        <v>32</v>
      </c>
      <c r="B221" s="134" t="s">
        <v>27</v>
      </c>
      <c r="C221" s="78" t="s">
        <v>138</v>
      </c>
      <c r="D221" s="28" t="s">
        <v>3</v>
      </c>
      <c r="E221" s="29" t="s">
        <v>52</v>
      </c>
      <c r="F221" s="28">
        <v>4</v>
      </c>
      <c r="G221" s="29" t="s">
        <v>53</v>
      </c>
      <c r="H221" s="64">
        <f>H223</f>
        <v>210</v>
      </c>
      <c r="I221" s="64">
        <f>I223</f>
        <v>245</v>
      </c>
      <c r="J221" s="64">
        <f>J223</f>
        <v>245</v>
      </c>
      <c r="K221" s="64">
        <f>K223</f>
        <v>245</v>
      </c>
      <c r="L221" s="64">
        <f>L223</f>
        <v>245</v>
      </c>
      <c r="M221" s="64">
        <f>M224</f>
        <v>245</v>
      </c>
      <c r="N221" s="64">
        <f t="shared" ref="N221:S221" si="60">N224</f>
        <v>245</v>
      </c>
      <c r="O221" s="64">
        <f t="shared" si="60"/>
        <v>245</v>
      </c>
      <c r="P221" s="64">
        <f t="shared" si="60"/>
        <v>245</v>
      </c>
      <c r="Q221" s="64">
        <f t="shared" si="60"/>
        <v>245</v>
      </c>
      <c r="R221" s="64">
        <f t="shared" si="60"/>
        <v>245</v>
      </c>
      <c r="S221" s="64">
        <f t="shared" si="60"/>
        <v>245</v>
      </c>
    </row>
    <row r="222" spans="1:19" s="2" customFormat="1" ht="19.5" customHeight="1">
      <c r="A222" s="137"/>
      <c r="B222" s="135"/>
      <c r="C222" s="78" t="s">
        <v>65</v>
      </c>
      <c r="D222" s="28" t="s">
        <v>3</v>
      </c>
      <c r="E222" s="29" t="s">
        <v>52</v>
      </c>
      <c r="F222" s="28">
        <v>4</v>
      </c>
      <c r="G222" s="29" t="s">
        <v>53</v>
      </c>
      <c r="H222" s="64">
        <f>H221</f>
        <v>210</v>
      </c>
      <c r="I222" s="64">
        <f t="shared" ref="I222:S222" si="61">I221</f>
        <v>245</v>
      </c>
      <c r="J222" s="64">
        <f t="shared" si="61"/>
        <v>245</v>
      </c>
      <c r="K222" s="64">
        <f t="shared" si="61"/>
        <v>245</v>
      </c>
      <c r="L222" s="64">
        <f t="shared" si="61"/>
        <v>245</v>
      </c>
      <c r="M222" s="64">
        <f t="shared" si="61"/>
        <v>245</v>
      </c>
      <c r="N222" s="64">
        <f t="shared" si="61"/>
        <v>245</v>
      </c>
      <c r="O222" s="64">
        <f t="shared" si="61"/>
        <v>245</v>
      </c>
      <c r="P222" s="64">
        <f t="shared" si="61"/>
        <v>245</v>
      </c>
      <c r="Q222" s="64">
        <f t="shared" si="61"/>
        <v>245</v>
      </c>
      <c r="R222" s="64">
        <f t="shared" si="61"/>
        <v>245</v>
      </c>
      <c r="S222" s="64">
        <f t="shared" si="61"/>
        <v>245</v>
      </c>
    </row>
    <row r="223" spans="1:19" s="2" customFormat="1" ht="78" customHeight="1">
      <c r="A223" s="137"/>
      <c r="B223" s="135"/>
      <c r="C223" s="77" t="s">
        <v>84</v>
      </c>
      <c r="D223" s="29">
        <v>805</v>
      </c>
      <c r="E223" s="29" t="s">
        <v>52</v>
      </c>
      <c r="F223" s="28">
        <v>4</v>
      </c>
      <c r="G223" s="29" t="s">
        <v>53</v>
      </c>
      <c r="H223" s="64">
        <v>210</v>
      </c>
      <c r="I223" s="64">
        <v>245</v>
      </c>
      <c r="J223" s="64">
        <v>245</v>
      </c>
      <c r="K223" s="64">
        <v>245</v>
      </c>
      <c r="L223" s="64">
        <v>245</v>
      </c>
      <c r="M223" s="64" t="s">
        <v>42</v>
      </c>
      <c r="N223" s="64" t="s">
        <v>42</v>
      </c>
      <c r="O223" s="64" t="s">
        <v>42</v>
      </c>
      <c r="P223" s="64" t="s">
        <v>42</v>
      </c>
      <c r="Q223" s="64" t="s">
        <v>42</v>
      </c>
      <c r="R223" s="64" t="s">
        <v>42</v>
      </c>
      <c r="S223" s="64" t="s">
        <v>42</v>
      </c>
    </row>
    <row r="224" spans="1:19" s="2" customFormat="1" ht="110.25" customHeight="1">
      <c r="A224" s="137"/>
      <c r="B224" s="136"/>
      <c r="C224" s="78" t="s">
        <v>83</v>
      </c>
      <c r="D224" s="29">
        <v>805</v>
      </c>
      <c r="E224" s="29" t="s">
        <v>52</v>
      </c>
      <c r="F224" s="28">
        <v>4</v>
      </c>
      <c r="G224" s="29" t="s">
        <v>53</v>
      </c>
      <c r="H224" s="64" t="s">
        <v>42</v>
      </c>
      <c r="I224" s="64" t="s">
        <v>42</v>
      </c>
      <c r="J224" s="64" t="s">
        <v>42</v>
      </c>
      <c r="K224" s="64" t="s">
        <v>42</v>
      </c>
      <c r="L224" s="64" t="s">
        <v>42</v>
      </c>
      <c r="M224" s="64">
        <v>245</v>
      </c>
      <c r="N224" s="64">
        <v>245</v>
      </c>
      <c r="O224" s="64">
        <v>245</v>
      </c>
      <c r="P224" s="64">
        <v>245</v>
      </c>
      <c r="Q224" s="64">
        <v>245</v>
      </c>
      <c r="R224" s="64">
        <v>245</v>
      </c>
      <c r="S224" s="64">
        <v>245</v>
      </c>
    </row>
    <row r="225" spans="1:19" s="2" customFormat="1" ht="42.75" customHeight="1">
      <c r="A225" s="137" t="s">
        <v>33</v>
      </c>
      <c r="B225" s="134" t="s">
        <v>75</v>
      </c>
      <c r="C225" s="21" t="s">
        <v>137</v>
      </c>
      <c r="D225" s="28" t="s">
        <v>3</v>
      </c>
      <c r="E225" s="29" t="s">
        <v>52</v>
      </c>
      <c r="F225" s="28">
        <v>4</v>
      </c>
      <c r="G225" s="29" t="s">
        <v>55</v>
      </c>
      <c r="H225" s="64">
        <f>H227</f>
        <v>360</v>
      </c>
      <c r="I225" s="64">
        <f t="shared" ref="I225:S225" si="62">I227</f>
        <v>90</v>
      </c>
      <c r="J225" s="64">
        <f t="shared" si="62"/>
        <v>90</v>
      </c>
      <c r="K225" s="64">
        <f t="shared" si="62"/>
        <v>90</v>
      </c>
      <c r="L225" s="64">
        <f t="shared" si="62"/>
        <v>90</v>
      </c>
      <c r="M225" s="64">
        <f t="shared" si="62"/>
        <v>90</v>
      </c>
      <c r="N225" s="64">
        <f t="shared" si="62"/>
        <v>90</v>
      </c>
      <c r="O225" s="64">
        <f t="shared" si="62"/>
        <v>90</v>
      </c>
      <c r="P225" s="64">
        <f t="shared" si="62"/>
        <v>90</v>
      </c>
      <c r="Q225" s="64">
        <f t="shared" si="62"/>
        <v>90</v>
      </c>
      <c r="R225" s="64">
        <f t="shared" si="62"/>
        <v>90</v>
      </c>
      <c r="S225" s="64">
        <f t="shared" si="62"/>
        <v>90</v>
      </c>
    </row>
    <row r="226" spans="1:19" s="2" customFormat="1" ht="33.75" customHeight="1">
      <c r="A226" s="137"/>
      <c r="B226" s="135"/>
      <c r="C226" s="21" t="s">
        <v>65</v>
      </c>
      <c r="D226" s="28" t="s">
        <v>3</v>
      </c>
      <c r="E226" s="29" t="s">
        <v>52</v>
      </c>
      <c r="F226" s="28">
        <v>4</v>
      </c>
      <c r="G226" s="29" t="s">
        <v>55</v>
      </c>
      <c r="H226" s="64">
        <f>H225</f>
        <v>360</v>
      </c>
      <c r="I226" s="64">
        <f t="shared" ref="I226:S226" si="63">I225</f>
        <v>90</v>
      </c>
      <c r="J226" s="64">
        <f t="shared" si="63"/>
        <v>90</v>
      </c>
      <c r="K226" s="64">
        <f t="shared" si="63"/>
        <v>90</v>
      </c>
      <c r="L226" s="64">
        <f t="shared" si="63"/>
        <v>90</v>
      </c>
      <c r="M226" s="64">
        <f t="shared" si="63"/>
        <v>90</v>
      </c>
      <c r="N226" s="64">
        <f t="shared" si="63"/>
        <v>90</v>
      </c>
      <c r="O226" s="64">
        <f t="shared" si="63"/>
        <v>90</v>
      </c>
      <c r="P226" s="64">
        <f t="shared" si="63"/>
        <v>90</v>
      </c>
      <c r="Q226" s="64">
        <f t="shared" si="63"/>
        <v>90</v>
      </c>
      <c r="R226" s="64">
        <f t="shared" si="63"/>
        <v>90</v>
      </c>
      <c r="S226" s="64">
        <f t="shared" si="63"/>
        <v>90</v>
      </c>
    </row>
    <row r="227" spans="1:19" s="2" customFormat="1" ht="83.25" customHeight="1">
      <c r="A227" s="137"/>
      <c r="B227" s="136"/>
      <c r="C227" s="21" t="s">
        <v>12</v>
      </c>
      <c r="D227" s="28">
        <v>811</v>
      </c>
      <c r="E227" s="29" t="s">
        <v>52</v>
      </c>
      <c r="F227" s="28">
        <v>4</v>
      </c>
      <c r="G227" s="29" t="s">
        <v>55</v>
      </c>
      <c r="H227" s="64">
        <v>360</v>
      </c>
      <c r="I227" s="64">
        <v>90</v>
      </c>
      <c r="J227" s="64">
        <v>90</v>
      </c>
      <c r="K227" s="64">
        <v>90</v>
      </c>
      <c r="L227" s="64">
        <v>90</v>
      </c>
      <c r="M227" s="64">
        <v>90</v>
      </c>
      <c r="N227" s="64">
        <v>90</v>
      </c>
      <c r="O227" s="64">
        <v>90</v>
      </c>
      <c r="P227" s="64">
        <v>90</v>
      </c>
      <c r="Q227" s="64">
        <v>90</v>
      </c>
      <c r="R227" s="64">
        <v>90</v>
      </c>
      <c r="S227" s="64">
        <v>90</v>
      </c>
    </row>
    <row r="228" spans="1:19" s="2" customFormat="1" ht="32.25" customHeight="1">
      <c r="A228" s="134" t="s">
        <v>34</v>
      </c>
      <c r="B228" s="134" t="s">
        <v>134</v>
      </c>
      <c r="C228" s="78" t="s">
        <v>138</v>
      </c>
      <c r="D228" s="28" t="s">
        <v>3</v>
      </c>
      <c r="E228" s="29" t="s">
        <v>52</v>
      </c>
      <c r="F228" s="28">
        <v>4</v>
      </c>
      <c r="G228" s="29" t="s">
        <v>57</v>
      </c>
      <c r="H228" s="64">
        <f>H230+H232+H233</f>
        <v>1240</v>
      </c>
      <c r="I228" s="64">
        <f t="shared" ref="I228:L228" si="64">I230+I232+I233</f>
        <v>225</v>
      </c>
      <c r="J228" s="64">
        <f t="shared" si="64"/>
        <v>250</v>
      </c>
      <c r="K228" s="64">
        <f t="shared" si="64"/>
        <v>250</v>
      </c>
      <c r="L228" s="64">
        <f t="shared" si="64"/>
        <v>250</v>
      </c>
      <c r="M228" s="64">
        <f>M231+M232+M233</f>
        <v>0</v>
      </c>
      <c r="N228" s="64" t="s">
        <v>42</v>
      </c>
      <c r="O228" s="64" t="s">
        <v>42</v>
      </c>
      <c r="P228" s="64" t="s">
        <v>42</v>
      </c>
      <c r="Q228" s="64" t="s">
        <v>42</v>
      </c>
      <c r="R228" s="64" t="s">
        <v>42</v>
      </c>
      <c r="S228" s="64" t="s">
        <v>42</v>
      </c>
    </row>
    <row r="229" spans="1:19" s="2" customFormat="1" ht="17.25" customHeight="1">
      <c r="A229" s="135"/>
      <c r="B229" s="135"/>
      <c r="C229" s="78" t="s">
        <v>65</v>
      </c>
      <c r="D229" s="28" t="s">
        <v>3</v>
      </c>
      <c r="E229" s="29" t="s">
        <v>52</v>
      </c>
      <c r="F229" s="28">
        <v>4</v>
      </c>
      <c r="G229" s="29" t="s">
        <v>57</v>
      </c>
      <c r="H229" s="64">
        <f>H228</f>
        <v>1240</v>
      </c>
      <c r="I229" s="64">
        <f t="shared" ref="I229:M229" si="65">I228</f>
        <v>225</v>
      </c>
      <c r="J229" s="64">
        <f t="shared" si="65"/>
        <v>250</v>
      </c>
      <c r="K229" s="64">
        <f t="shared" si="65"/>
        <v>250</v>
      </c>
      <c r="L229" s="64">
        <f t="shared" si="65"/>
        <v>250</v>
      </c>
      <c r="M229" s="64">
        <f t="shared" si="65"/>
        <v>0</v>
      </c>
      <c r="N229" s="64" t="s">
        <v>42</v>
      </c>
      <c r="O229" s="64" t="s">
        <v>42</v>
      </c>
      <c r="P229" s="64" t="s">
        <v>42</v>
      </c>
      <c r="Q229" s="64" t="s">
        <v>42</v>
      </c>
      <c r="R229" s="64" t="s">
        <v>42</v>
      </c>
      <c r="S229" s="64" t="s">
        <v>42</v>
      </c>
    </row>
    <row r="230" spans="1:19" s="2" customFormat="1" ht="75.75" customHeight="1">
      <c r="A230" s="135"/>
      <c r="B230" s="135"/>
      <c r="C230" s="77" t="s">
        <v>84</v>
      </c>
      <c r="D230" s="28">
        <v>805</v>
      </c>
      <c r="E230" s="29" t="s">
        <v>52</v>
      </c>
      <c r="F230" s="28">
        <v>4</v>
      </c>
      <c r="G230" s="29" t="s">
        <v>57</v>
      </c>
      <c r="H230" s="64">
        <v>240</v>
      </c>
      <c r="I230" s="64">
        <v>0</v>
      </c>
      <c r="J230" s="64">
        <v>0</v>
      </c>
      <c r="K230" s="64">
        <v>0</v>
      </c>
      <c r="L230" s="64">
        <v>0</v>
      </c>
      <c r="M230" s="64" t="s">
        <v>42</v>
      </c>
      <c r="N230" s="64" t="s">
        <v>42</v>
      </c>
      <c r="O230" s="64" t="s">
        <v>42</v>
      </c>
      <c r="P230" s="64" t="s">
        <v>42</v>
      </c>
      <c r="Q230" s="64" t="s">
        <v>42</v>
      </c>
      <c r="R230" s="64" t="s">
        <v>42</v>
      </c>
      <c r="S230" s="64" t="s">
        <v>42</v>
      </c>
    </row>
    <row r="231" spans="1:19" s="2" customFormat="1" ht="111" customHeight="1">
      <c r="A231" s="135"/>
      <c r="B231" s="135"/>
      <c r="C231" s="78" t="s">
        <v>83</v>
      </c>
      <c r="D231" s="28">
        <v>805</v>
      </c>
      <c r="E231" s="29" t="s">
        <v>52</v>
      </c>
      <c r="F231" s="28">
        <v>4</v>
      </c>
      <c r="G231" s="29" t="s">
        <v>57</v>
      </c>
      <c r="H231" s="64" t="s">
        <v>42</v>
      </c>
      <c r="I231" s="64" t="s">
        <v>42</v>
      </c>
      <c r="J231" s="64" t="s">
        <v>42</v>
      </c>
      <c r="K231" s="64" t="s">
        <v>42</v>
      </c>
      <c r="L231" s="64" t="s">
        <v>42</v>
      </c>
      <c r="M231" s="64">
        <v>0</v>
      </c>
      <c r="N231" s="64" t="s">
        <v>42</v>
      </c>
      <c r="O231" s="64" t="s">
        <v>42</v>
      </c>
      <c r="P231" s="64" t="s">
        <v>42</v>
      </c>
      <c r="Q231" s="64" t="s">
        <v>42</v>
      </c>
      <c r="R231" s="64" t="s">
        <v>42</v>
      </c>
      <c r="S231" s="64" t="s">
        <v>42</v>
      </c>
    </row>
    <row r="232" spans="1:19" s="2" customFormat="1" ht="50.25" customHeight="1">
      <c r="A232" s="135"/>
      <c r="B232" s="135"/>
      <c r="C232" s="78" t="s">
        <v>15</v>
      </c>
      <c r="D232" s="28">
        <v>806</v>
      </c>
      <c r="E232" s="29" t="s">
        <v>52</v>
      </c>
      <c r="F232" s="28">
        <v>4</v>
      </c>
      <c r="G232" s="29" t="s">
        <v>57</v>
      </c>
      <c r="H232" s="64">
        <v>1000</v>
      </c>
      <c r="I232" s="64">
        <v>225</v>
      </c>
      <c r="J232" s="64">
        <v>250</v>
      </c>
      <c r="K232" s="64">
        <v>250</v>
      </c>
      <c r="L232" s="64">
        <v>250</v>
      </c>
      <c r="M232" s="64">
        <v>0</v>
      </c>
      <c r="N232" s="64" t="s">
        <v>42</v>
      </c>
      <c r="O232" s="64" t="s">
        <v>42</v>
      </c>
      <c r="P232" s="64" t="s">
        <v>42</v>
      </c>
      <c r="Q232" s="64" t="s">
        <v>42</v>
      </c>
      <c r="R232" s="64" t="s">
        <v>42</v>
      </c>
      <c r="S232" s="64" t="s">
        <v>42</v>
      </c>
    </row>
    <row r="233" spans="1:19" s="2" customFormat="1" ht="78.75" customHeight="1">
      <c r="A233" s="135"/>
      <c r="B233" s="136"/>
      <c r="C233" s="78" t="s">
        <v>7</v>
      </c>
      <c r="D233" s="8">
        <v>809</v>
      </c>
      <c r="E233" s="29" t="s">
        <v>52</v>
      </c>
      <c r="F233" s="28">
        <v>4</v>
      </c>
      <c r="G233" s="29" t="s">
        <v>57</v>
      </c>
      <c r="H233" s="64">
        <v>0</v>
      </c>
      <c r="I233" s="64">
        <v>0</v>
      </c>
      <c r="J233" s="64">
        <v>0</v>
      </c>
      <c r="K233" s="64">
        <v>0</v>
      </c>
      <c r="L233" s="64">
        <v>0</v>
      </c>
      <c r="M233" s="64">
        <v>0</v>
      </c>
      <c r="N233" s="64" t="s">
        <v>42</v>
      </c>
      <c r="O233" s="64" t="s">
        <v>42</v>
      </c>
      <c r="P233" s="64" t="s">
        <v>42</v>
      </c>
      <c r="Q233" s="64" t="s">
        <v>42</v>
      </c>
      <c r="R233" s="64" t="s">
        <v>42</v>
      </c>
      <c r="S233" s="64" t="s">
        <v>42</v>
      </c>
    </row>
    <row r="234" spans="1:19" s="2" customFormat="1" ht="113.25" customHeight="1">
      <c r="A234" s="135"/>
      <c r="B234" s="134" t="s">
        <v>135</v>
      </c>
      <c r="C234" s="10" t="s">
        <v>138</v>
      </c>
      <c r="D234" s="28" t="s">
        <v>3</v>
      </c>
      <c r="E234" s="29" t="s">
        <v>52</v>
      </c>
      <c r="F234" s="29" t="s">
        <v>69</v>
      </c>
      <c r="G234" s="29" t="s">
        <v>57</v>
      </c>
      <c r="H234" s="64" t="s">
        <v>42</v>
      </c>
      <c r="I234" s="64" t="s">
        <v>42</v>
      </c>
      <c r="J234" s="64" t="s">
        <v>42</v>
      </c>
      <c r="K234" s="64" t="s">
        <v>42</v>
      </c>
      <c r="L234" s="64" t="s">
        <v>42</v>
      </c>
      <c r="M234" s="64" t="s">
        <v>42</v>
      </c>
      <c r="N234" s="64">
        <f>N236</f>
        <v>0</v>
      </c>
      <c r="O234" s="64">
        <f t="shared" ref="O234:S234" si="66">O236</f>
        <v>0</v>
      </c>
      <c r="P234" s="64">
        <f t="shared" si="66"/>
        <v>0</v>
      </c>
      <c r="Q234" s="64">
        <f t="shared" si="66"/>
        <v>0</v>
      </c>
      <c r="R234" s="64">
        <f t="shared" si="66"/>
        <v>0</v>
      </c>
      <c r="S234" s="64">
        <f t="shared" si="66"/>
        <v>0</v>
      </c>
    </row>
    <row r="235" spans="1:19" s="2" customFormat="1" ht="102.75" customHeight="1">
      <c r="A235" s="135"/>
      <c r="B235" s="158"/>
      <c r="C235" s="10" t="s">
        <v>65</v>
      </c>
      <c r="D235" s="28" t="s">
        <v>3</v>
      </c>
      <c r="E235" s="29" t="s">
        <v>52</v>
      </c>
      <c r="F235" s="29" t="s">
        <v>69</v>
      </c>
      <c r="G235" s="29" t="s">
        <v>57</v>
      </c>
      <c r="H235" s="64" t="s">
        <v>42</v>
      </c>
      <c r="I235" s="64" t="s">
        <v>42</v>
      </c>
      <c r="J235" s="64" t="s">
        <v>42</v>
      </c>
      <c r="K235" s="64" t="s">
        <v>42</v>
      </c>
      <c r="L235" s="64" t="s">
        <v>42</v>
      </c>
      <c r="M235" s="64" t="s">
        <v>42</v>
      </c>
      <c r="N235" s="64">
        <f>N234</f>
        <v>0</v>
      </c>
      <c r="O235" s="64">
        <f t="shared" ref="O235:S235" si="67">O234</f>
        <v>0</v>
      </c>
      <c r="P235" s="64">
        <f t="shared" si="67"/>
        <v>0</v>
      </c>
      <c r="Q235" s="64">
        <f t="shared" si="67"/>
        <v>0</v>
      </c>
      <c r="R235" s="64">
        <f t="shared" si="67"/>
        <v>0</v>
      </c>
      <c r="S235" s="64">
        <f t="shared" si="67"/>
        <v>0</v>
      </c>
    </row>
    <row r="236" spans="1:19" s="2" customFormat="1" ht="408.75" customHeight="1">
      <c r="A236" s="136"/>
      <c r="B236" s="159"/>
      <c r="C236" s="10" t="s">
        <v>15</v>
      </c>
      <c r="D236" s="28">
        <v>806</v>
      </c>
      <c r="E236" s="29" t="s">
        <v>52</v>
      </c>
      <c r="F236" s="29" t="s">
        <v>69</v>
      </c>
      <c r="G236" s="29" t="s">
        <v>57</v>
      </c>
      <c r="H236" s="64" t="s">
        <v>42</v>
      </c>
      <c r="I236" s="64" t="s">
        <v>42</v>
      </c>
      <c r="J236" s="64" t="s">
        <v>42</v>
      </c>
      <c r="K236" s="64" t="s">
        <v>42</v>
      </c>
      <c r="L236" s="64" t="s">
        <v>42</v>
      </c>
      <c r="M236" s="64" t="s">
        <v>42</v>
      </c>
      <c r="N236" s="64">
        <v>0</v>
      </c>
      <c r="O236" s="64">
        <v>0</v>
      </c>
      <c r="P236" s="64">
        <v>0</v>
      </c>
      <c r="Q236" s="64">
        <v>0</v>
      </c>
      <c r="R236" s="64">
        <v>0</v>
      </c>
      <c r="S236" s="64">
        <v>0</v>
      </c>
    </row>
    <row r="237" spans="1:19" s="2" customFormat="1" ht="34.5" customHeight="1">
      <c r="A237" s="137" t="s">
        <v>35</v>
      </c>
      <c r="B237" s="137" t="s">
        <v>122</v>
      </c>
      <c r="C237" s="10" t="s">
        <v>138</v>
      </c>
      <c r="D237" s="9" t="s">
        <v>3</v>
      </c>
      <c r="E237" s="29" t="s">
        <v>52</v>
      </c>
      <c r="F237" s="28">
        <v>4</v>
      </c>
      <c r="G237" s="29" t="s">
        <v>52</v>
      </c>
      <c r="H237" s="64">
        <f>H239</f>
        <v>7600</v>
      </c>
      <c r="I237" s="64">
        <f t="shared" ref="I237:L237" si="68">I239</f>
        <v>5382</v>
      </c>
      <c r="J237" s="64">
        <f t="shared" si="68"/>
        <v>5582</v>
      </c>
      <c r="K237" s="64">
        <f t="shared" si="68"/>
        <v>8467.2000000000007</v>
      </c>
      <c r="L237" s="64">
        <f t="shared" si="68"/>
        <v>4582</v>
      </c>
      <c r="M237" s="64">
        <f>M240</f>
        <v>6935.5569999999998</v>
      </c>
      <c r="N237" s="64">
        <f t="shared" ref="N237:S237" si="69">N240</f>
        <v>4460.0259999999998</v>
      </c>
      <c r="O237" s="64">
        <f t="shared" si="69"/>
        <v>4460.0259999999998</v>
      </c>
      <c r="P237" s="64">
        <f t="shared" si="69"/>
        <v>4660.0259999999998</v>
      </c>
      <c r="Q237" s="64">
        <f t="shared" si="69"/>
        <v>4960.0259999999998</v>
      </c>
      <c r="R237" s="64">
        <f t="shared" si="69"/>
        <v>5160.0259999999998</v>
      </c>
      <c r="S237" s="64">
        <f t="shared" si="69"/>
        <v>5460.0259999999998</v>
      </c>
    </row>
    <row r="238" spans="1:19" s="2" customFormat="1" ht="22.5" customHeight="1">
      <c r="A238" s="137"/>
      <c r="B238" s="137"/>
      <c r="C238" s="76" t="s">
        <v>65</v>
      </c>
      <c r="D238" s="9" t="s">
        <v>3</v>
      </c>
      <c r="E238" s="29" t="s">
        <v>52</v>
      </c>
      <c r="F238" s="28">
        <v>4</v>
      </c>
      <c r="G238" s="29" t="s">
        <v>52</v>
      </c>
      <c r="H238" s="64">
        <f>H237</f>
        <v>7600</v>
      </c>
      <c r="I238" s="64">
        <f t="shared" ref="I238:L238" si="70">I237</f>
        <v>5382</v>
      </c>
      <c r="J238" s="64">
        <f t="shared" si="70"/>
        <v>5582</v>
      </c>
      <c r="K238" s="64">
        <f t="shared" si="70"/>
        <v>8467.2000000000007</v>
      </c>
      <c r="L238" s="64">
        <f t="shared" si="70"/>
        <v>4582</v>
      </c>
      <c r="M238" s="64">
        <f>M237</f>
        <v>6935.5569999999998</v>
      </c>
      <c r="N238" s="64">
        <f t="shared" ref="N238:S238" si="71">N237</f>
        <v>4460.0259999999998</v>
      </c>
      <c r="O238" s="64">
        <f t="shared" si="71"/>
        <v>4460.0259999999998</v>
      </c>
      <c r="P238" s="64">
        <f t="shared" si="71"/>
        <v>4660.0259999999998</v>
      </c>
      <c r="Q238" s="64">
        <f t="shared" si="71"/>
        <v>4960.0259999999998</v>
      </c>
      <c r="R238" s="64">
        <f t="shared" si="71"/>
        <v>5160.0259999999998</v>
      </c>
      <c r="S238" s="64">
        <f t="shared" si="71"/>
        <v>5460.0259999999998</v>
      </c>
    </row>
    <row r="239" spans="1:19" s="2" customFormat="1" ht="78.75" customHeight="1">
      <c r="A239" s="137"/>
      <c r="B239" s="137"/>
      <c r="C239" s="76" t="s">
        <v>84</v>
      </c>
      <c r="D239" s="28">
        <v>805</v>
      </c>
      <c r="E239" s="29" t="s">
        <v>52</v>
      </c>
      <c r="F239" s="28">
        <v>4</v>
      </c>
      <c r="G239" s="29" t="s">
        <v>52</v>
      </c>
      <c r="H239" s="64">
        <v>7600</v>
      </c>
      <c r="I239" s="64">
        <v>5382</v>
      </c>
      <c r="J239" s="64">
        <v>5582</v>
      </c>
      <c r="K239" s="64">
        <v>8467.2000000000007</v>
      </c>
      <c r="L239" s="64">
        <v>4582</v>
      </c>
      <c r="M239" s="64" t="s">
        <v>43</v>
      </c>
      <c r="N239" s="64" t="s">
        <v>43</v>
      </c>
      <c r="O239" s="64" t="s">
        <v>43</v>
      </c>
      <c r="P239" s="64" t="s">
        <v>43</v>
      </c>
      <c r="Q239" s="64" t="s">
        <v>43</v>
      </c>
      <c r="R239" s="64" t="s">
        <v>43</v>
      </c>
      <c r="S239" s="64" t="s">
        <v>43</v>
      </c>
    </row>
    <row r="240" spans="1:19" s="2" customFormat="1" ht="109.5" customHeight="1">
      <c r="A240" s="137"/>
      <c r="B240" s="137"/>
      <c r="C240" s="76" t="s">
        <v>83</v>
      </c>
      <c r="D240" s="28">
        <v>805</v>
      </c>
      <c r="E240" s="29" t="s">
        <v>52</v>
      </c>
      <c r="F240" s="28">
        <v>4</v>
      </c>
      <c r="G240" s="29" t="s">
        <v>52</v>
      </c>
      <c r="H240" s="64" t="s">
        <v>42</v>
      </c>
      <c r="I240" s="64" t="s">
        <v>42</v>
      </c>
      <c r="J240" s="64" t="s">
        <v>42</v>
      </c>
      <c r="K240" s="64" t="s">
        <v>42</v>
      </c>
      <c r="L240" s="64" t="s">
        <v>42</v>
      </c>
      <c r="M240" s="64">
        <v>6935.5569999999998</v>
      </c>
      <c r="N240" s="64">
        <v>4460.0259999999998</v>
      </c>
      <c r="O240" s="64">
        <v>4460.0259999999998</v>
      </c>
      <c r="P240" s="64">
        <v>4660.0259999999998</v>
      </c>
      <c r="Q240" s="64">
        <v>4960.0259999999998</v>
      </c>
      <c r="R240" s="64">
        <v>5160.0259999999998</v>
      </c>
      <c r="S240" s="64">
        <v>5460.0259999999998</v>
      </c>
    </row>
    <row r="241" spans="1:19" s="2" customFormat="1" ht="38.25" customHeight="1">
      <c r="A241" s="134" t="s">
        <v>36</v>
      </c>
      <c r="B241" s="137" t="s">
        <v>23</v>
      </c>
      <c r="C241" s="21" t="s">
        <v>6</v>
      </c>
      <c r="D241" s="9" t="s">
        <v>3</v>
      </c>
      <c r="E241" s="29" t="s">
        <v>52</v>
      </c>
      <c r="F241" s="28">
        <v>4</v>
      </c>
      <c r="G241" s="29" t="s">
        <v>54</v>
      </c>
      <c r="H241" s="64">
        <f>H244</f>
        <v>151444</v>
      </c>
      <c r="I241" s="64">
        <f t="shared" ref="I241:K241" si="72">I244</f>
        <v>320160.28999999998</v>
      </c>
      <c r="J241" s="64">
        <f t="shared" si="72"/>
        <v>317425.2</v>
      </c>
      <c r="K241" s="64">
        <f t="shared" si="72"/>
        <v>332168.75900000002</v>
      </c>
      <c r="L241" s="58">
        <f>L244</f>
        <v>0</v>
      </c>
      <c r="M241" s="64">
        <f>M245</f>
        <v>0</v>
      </c>
      <c r="N241" s="64">
        <f t="shared" ref="N241:S241" si="73">N245</f>
        <v>0</v>
      </c>
      <c r="O241" s="64">
        <f t="shared" si="73"/>
        <v>0</v>
      </c>
      <c r="P241" s="64">
        <f t="shared" si="73"/>
        <v>0</v>
      </c>
      <c r="Q241" s="64">
        <f t="shared" si="73"/>
        <v>0</v>
      </c>
      <c r="R241" s="64">
        <f t="shared" si="73"/>
        <v>0</v>
      </c>
      <c r="S241" s="64">
        <f t="shared" si="73"/>
        <v>0</v>
      </c>
    </row>
    <row r="242" spans="1:19" s="2" customFormat="1" ht="31.5" customHeight="1">
      <c r="A242" s="135"/>
      <c r="B242" s="137"/>
      <c r="C242" s="119" t="s">
        <v>141</v>
      </c>
      <c r="D242" s="131" t="s">
        <v>3</v>
      </c>
      <c r="E242" s="123" t="s">
        <v>52</v>
      </c>
      <c r="F242" s="121">
        <v>4</v>
      </c>
      <c r="G242" s="123" t="s">
        <v>54</v>
      </c>
      <c r="H242" s="63">
        <f>H241</f>
        <v>151444</v>
      </c>
      <c r="I242" s="63">
        <f t="shared" ref="I242:K242" si="74">I241</f>
        <v>320160.28999999998</v>
      </c>
      <c r="J242" s="63">
        <f t="shared" si="74"/>
        <v>317425.2</v>
      </c>
      <c r="K242" s="84">
        <f t="shared" si="74"/>
        <v>332168.75900000002</v>
      </c>
      <c r="L242" s="62">
        <f>L241</f>
        <v>0</v>
      </c>
      <c r="M242" s="108">
        <f>M241</f>
        <v>0</v>
      </c>
      <c r="N242" s="96">
        <f t="shared" ref="N242:S242" si="75">N241</f>
        <v>0</v>
      </c>
      <c r="O242" s="62">
        <f t="shared" si="75"/>
        <v>0</v>
      </c>
      <c r="P242" s="96">
        <f t="shared" si="75"/>
        <v>0</v>
      </c>
      <c r="Q242" s="62">
        <f t="shared" si="75"/>
        <v>0</v>
      </c>
      <c r="R242" s="96">
        <f t="shared" si="75"/>
        <v>0</v>
      </c>
      <c r="S242" s="62">
        <f t="shared" si="75"/>
        <v>0</v>
      </c>
    </row>
    <row r="243" spans="1:19" s="2" customFormat="1" ht="27.75" customHeight="1">
      <c r="A243" s="135"/>
      <c r="B243" s="138"/>
      <c r="C243" s="120"/>
      <c r="D243" s="132"/>
      <c r="E243" s="124"/>
      <c r="F243" s="122"/>
      <c r="G243" s="124"/>
      <c r="H243" s="69">
        <v>151444</v>
      </c>
      <c r="I243" s="69">
        <v>320160.28999999998</v>
      </c>
      <c r="J243" s="69">
        <v>317425.2</v>
      </c>
      <c r="K243" s="90">
        <v>332168.75900000002</v>
      </c>
      <c r="L243" s="68"/>
      <c r="M243" s="109"/>
      <c r="N243" s="97"/>
      <c r="O243" s="68"/>
      <c r="P243" s="97"/>
      <c r="Q243" s="68"/>
      <c r="R243" s="97"/>
      <c r="S243" s="68"/>
    </row>
    <row r="244" spans="1:19" s="2" customFormat="1" ht="123.75" customHeight="1">
      <c r="A244" s="135"/>
      <c r="B244" s="137"/>
      <c r="C244" s="21" t="s">
        <v>84</v>
      </c>
      <c r="D244" s="28">
        <v>805</v>
      </c>
      <c r="E244" s="29" t="s">
        <v>52</v>
      </c>
      <c r="F244" s="28">
        <v>4</v>
      </c>
      <c r="G244" s="29" t="s">
        <v>54</v>
      </c>
      <c r="H244" s="64">
        <v>151444</v>
      </c>
      <c r="I244" s="64">
        <v>320160.28999999998</v>
      </c>
      <c r="J244" s="64">
        <v>317425.2</v>
      </c>
      <c r="K244" s="64">
        <v>332168.75900000002</v>
      </c>
      <c r="L244" s="64">
        <v>0</v>
      </c>
      <c r="M244" s="68" t="s">
        <v>43</v>
      </c>
      <c r="N244" s="68" t="s">
        <v>43</v>
      </c>
      <c r="O244" s="68" t="s">
        <v>43</v>
      </c>
      <c r="P244" s="68" t="s">
        <v>43</v>
      </c>
      <c r="Q244" s="68" t="s">
        <v>43</v>
      </c>
      <c r="R244" s="68" t="s">
        <v>43</v>
      </c>
      <c r="S244" s="68" t="s">
        <v>43</v>
      </c>
    </row>
    <row r="245" spans="1:19" s="2" customFormat="1" ht="183" customHeight="1">
      <c r="A245" s="136"/>
      <c r="B245" s="137"/>
      <c r="C245" s="21" t="s">
        <v>83</v>
      </c>
      <c r="D245" s="28">
        <v>805</v>
      </c>
      <c r="E245" s="29" t="s">
        <v>52</v>
      </c>
      <c r="F245" s="28">
        <v>4</v>
      </c>
      <c r="G245" s="29" t="s">
        <v>54</v>
      </c>
      <c r="H245" s="64" t="s">
        <v>42</v>
      </c>
      <c r="I245" s="64" t="s">
        <v>42</v>
      </c>
      <c r="J245" s="64" t="s">
        <v>42</v>
      </c>
      <c r="K245" s="64" t="s">
        <v>42</v>
      </c>
      <c r="L245" s="64" t="s">
        <v>42</v>
      </c>
      <c r="M245" s="64">
        <v>0</v>
      </c>
      <c r="N245" s="64">
        <v>0</v>
      </c>
      <c r="O245" s="64">
        <v>0</v>
      </c>
      <c r="P245" s="64">
        <v>0</v>
      </c>
      <c r="Q245" s="64">
        <v>0</v>
      </c>
      <c r="R245" s="64">
        <v>0</v>
      </c>
      <c r="S245" s="64">
        <v>0</v>
      </c>
    </row>
    <row r="246" spans="1:19" s="2" customFormat="1" ht="42" customHeight="1">
      <c r="A246" s="134" t="s">
        <v>37</v>
      </c>
      <c r="B246" s="134" t="s">
        <v>76</v>
      </c>
      <c r="C246" s="10" t="s">
        <v>138</v>
      </c>
      <c r="D246" s="9" t="s">
        <v>3</v>
      </c>
      <c r="E246" s="29" t="s">
        <v>52</v>
      </c>
      <c r="F246" s="28">
        <v>4</v>
      </c>
      <c r="G246" s="29" t="s">
        <v>56</v>
      </c>
      <c r="H246" s="64">
        <f>H249</f>
        <v>11101.6</v>
      </c>
      <c r="I246" s="64">
        <f t="shared" ref="I246:L246" si="76">I249</f>
        <v>9853.91</v>
      </c>
      <c r="J246" s="64">
        <f t="shared" si="76"/>
        <v>12589</v>
      </c>
      <c r="K246" s="64">
        <f t="shared" si="76"/>
        <v>13500.241</v>
      </c>
      <c r="L246" s="64">
        <f t="shared" si="76"/>
        <v>0</v>
      </c>
      <c r="M246" s="64">
        <f>M250</f>
        <v>0</v>
      </c>
      <c r="N246" s="64">
        <f t="shared" ref="N246:S246" si="77">N250</f>
        <v>0</v>
      </c>
      <c r="O246" s="64">
        <f t="shared" si="77"/>
        <v>0</v>
      </c>
      <c r="P246" s="64">
        <f t="shared" si="77"/>
        <v>0</v>
      </c>
      <c r="Q246" s="64">
        <f t="shared" si="77"/>
        <v>0</v>
      </c>
      <c r="R246" s="64">
        <f t="shared" si="77"/>
        <v>0</v>
      </c>
      <c r="S246" s="64">
        <f t="shared" si="77"/>
        <v>0</v>
      </c>
    </row>
    <row r="247" spans="1:19" s="2" customFormat="1" ht="26.25" customHeight="1">
      <c r="A247" s="135"/>
      <c r="B247" s="135"/>
      <c r="C247" s="21" t="s">
        <v>65</v>
      </c>
      <c r="D247" s="131" t="s">
        <v>3</v>
      </c>
      <c r="E247" s="123" t="s">
        <v>52</v>
      </c>
      <c r="F247" s="121">
        <v>4</v>
      </c>
      <c r="G247" s="123" t="s">
        <v>56</v>
      </c>
      <c r="H247" s="64">
        <f>H246</f>
        <v>11101.6</v>
      </c>
      <c r="I247" s="64">
        <f t="shared" ref="I247:L247" si="78">I246</f>
        <v>9853.91</v>
      </c>
      <c r="J247" s="64">
        <f t="shared" si="78"/>
        <v>12589</v>
      </c>
      <c r="K247" s="64">
        <f t="shared" si="78"/>
        <v>13500.241</v>
      </c>
      <c r="L247" s="64">
        <f t="shared" si="78"/>
        <v>0</v>
      </c>
      <c r="M247" s="64">
        <v>0</v>
      </c>
      <c r="N247" s="64">
        <f>N246</f>
        <v>0</v>
      </c>
      <c r="O247" s="64">
        <f t="shared" ref="O247:S247" si="79">O246</f>
        <v>0</v>
      </c>
      <c r="P247" s="64">
        <f t="shared" si="79"/>
        <v>0</v>
      </c>
      <c r="Q247" s="64">
        <f t="shared" si="79"/>
        <v>0</v>
      </c>
      <c r="R247" s="64">
        <f t="shared" si="79"/>
        <v>0</v>
      </c>
      <c r="S247" s="64">
        <f t="shared" si="79"/>
        <v>0</v>
      </c>
    </row>
    <row r="248" spans="1:19" s="2" customFormat="1" ht="31.5" customHeight="1">
      <c r="A248" s="135"/>
      <c r="B248" s="135"/>
      <c r="C248" s="21" t="s">
        <v>66</v>
      </c>
      <c r="D248" s="132"/>
      <c r="E248" s="124"/>
      <c r="F248" s="122"/>
      <c r="G248" s="124"/>
      <c r="H248" s="64">
        <v>11101.6</v>
      </c>
      <c r="I248" s="64">
        <v>9853.91</v>
      </c>
      <c r="J248" s="64">
        <v>12589</v>
      </c>
      <c r="K248" s="64">
        <v>13500.241</v>
      </c>
      <c r="L248" s="64">
        <v>0</v>
      </c>
      <c r="M248" s="64">
        <v>0</v>
      </c>
      <c r="N248" s="64">
        <v>0</v>
      </c>
      <c r="O248" s="64">
        <v>0</v>
      </c>
      <c r="P248" s="64">
        <v>0</v>
      </c>
      <c r="Q248" s="64">
        <v>0</v>
      </c>
      <c r="R248" s="64">
        <v>0</v>
      </c>
      <c r="S248" s="64">
        <v>0</v>
      </c>
    </row>
    <row r="249" spans="1:19" s="2" customFormat="1" ht="84" customHeight="1">
      <c r="A249" s="135"/>
      <c r="B249" s="135"/>
      <c r="C249" s="21" t="s">
        <v>84</v>
      </c>
      <c r="D249" s="28">
        <v>805</v>
      </c>
      <c r="E249" s="29" t="s">
        <v>52</v>
      </c>
      <c r="F249" s="28">
        <v>4</v>
      </c>
      <c r="G249" s="29" t="s">
        <v>56</v>
      </c>
      <c r="H249" s="64">
        <v>11101.6</v>
      </c>
      <c r="I249" s="64">
        <v>9853.91</v>
      </c>
      <c r="J249" s="64">
        <v>12589</v>
      </c>
      <c r="K249" s="64">
        <v>13500.241</v>
      </c>
      <c r="L249" s="64">
        <v>0</v>
      </c>
      <c r="M249" s="64" t="s">
        <v>43</v>
      </c>
      <c r="N249" s="64" t="s">
        <v>43</v>
      </c>
      <c r="O249" s="64" t="s">
        <v>43</v>
      </c>
      <c r="P249" s="64" t="s">
        <v>43</v>
      </c>
      <c r="Q249" s="64" t="s">
        <v>43</v>
      </c>
      <c r="R249" s="64" t="s">
        <v>43</v>
      </c>
      <c r="S249" s="64" t="s">
        <v>43</v>
      </c>
    </row>
    <row r="250" spans="1:19" s="2" customFormat="1" ht="119.25" customHeight="1">
      <c r="A250" s="136"/>
      <c r="B250" s="136"/>
      <c r="C250" s="21" t="s">
        <v>83</v>
      </c>
      <c r="D250" s="28">
        <v>805</v>
      </c>
      <c r="E250" s="29" t="s">
        <v>52</v>
      </c>
      <c r="F250" s="28">
        <v>4</v>
      </c>
      <c r="G250" s="29" t="s">
        <v>56</v>
      </c>
      <c r="H250" s="64" t="s">
        <v>42</v>
      </c>
      <c r="I250" s="64" t="s">
        <v>42</v>
      </c>
      <c r="J250" s="64" t="s">
        <v>42</v>
      </c>
      <c r="K250" s="64" t="s">
        <v>42</v>
      </c>
      <c r="L250" s="64" t="s">
        <v>42</v>
      </c>
      <c r="M250" s="64">
        <v>0</v>
      </c>
      <c r="N250" s="64">
        <v>0</v>
      </c>
      <c r="O250" s="64">
        <v>0</v>
      </c>
      <c r="P250" s="64">
        <v>0</v>
      </c>
      <c r="Q250" s="64">
        <v>0</v>
      </c>
      <c r="R250" s="64">
        <v>0</v>
      </c>
      <c r="S250" s="64">
        <v>0</v>
      </c>
    </row>
    <row r="251" spans="1:19" s="2" customFormat="1" ht="37.5" customHeight="1">
      <c r="A251" s="134" t="s">
        <v>38</v>
      </c>
      <c r="B251" s="134" t="s">
        <v>46</v>
      </c>
      <c r="C251" s="21" t="s">
        <v>6</v>
      </c>
      <c r="D251" s="9" t="s">
        <v>3</v>
      </c>
      <c r="E251" s="29" t="s">
        <v>52</v>
      </c>
      <c r="F251" s="28">
        <v>4</v>
      </c>
      <c r="G251" s="29" t="s">
        <v>58</v>
      </c>
      <c r="H251" s="64">
        <v>0</v>
      </c>
      <c r="I251" s="64">
        <v>0</v>
      </c>
      <c r="J251" s="64">
        <v>0</v>
      </c>
      <c r="K251" s="64">
        <v>0</v>
      </c>
      <c r="L251" s="64">
        <v>0</v>
      </c>
      <c r="M251" s="64">
        <v>0</v>
      </c>
      <c r="N251" s="64">
        <f>N252</f>
        <v>0</v>
      </c>
      <c r="O251" s="64">
        <f t="shared" ref="O251:P252" si="80">O252</f>
        <v>0</v>
      </c>
      <c r="P251" s="64">
        <f t="shared" si="80"/>
        <v>0</v>
      </c>
      <c r="Q251" s="64">
        <v>0</v>
      </c>
      <c r="R251" s="64">
        <v>0</v>
      </c>
      <c r="S251" s="64">
        <v>0</v>
      </c>
    </row>
    <row r="252" spans="1:19" s="2" customFormat="1" ht="26.25" customHeight="1">
      <c r="A252" s="135"/>
      <c r="B252" s="135"/>
      <c r="C252" s="21" t="s">
        <v>65</v>
      </c>
      <c r="D252" s="9" t="s">
        <v>3</v>
      </c>
      <c r="E252" s="29" t="s">
        <v>52</v>
      </c>
      <c r="F252" s="28">
        <v>4</v>
      </c>
      <c r="G252" s="29" t="s">
        <v>58</v>
      </c>
      <c r="H252" s="64">
        <v>0</v>
      </c>
      <c r="I252" s="64">
        <v>0</v>
      </c>
      <c r="J252" s="64">
        <v>0</v>
      </c>
      <c r="K252" s="64">
        <v>0</v>
      </c>
      <c r="L252" s="64">
        <v>0</v>
      </c>
      <c r="M252" s="64">
        <v>0</v>
      </c>
      <c r="N252" s="64">
        <f>N253</f>
        <v>0</v>
      </c>
      <c r="O252" s="64">
        <f t="shared" si="80"/>
        <v>0</v>
      </c>
      <c r="P252" s="64">
        <f t="shared" si="80"/>
        <v>0</v>
      </c>
      <c r="Q252" s="64">
        <v>0</v>
      </c>
      <c r="R252" s="64">
        <v>0</v>
      </c>
      <c r="S252" s="64">
        <v>0</v>
      </c>
    </row>
    <row r="253" spans="1:19" s="2" customFormat="1" ht="76.5" customHeight="1">
      <c r="A253" s="136"/>
      <c r="B253" s="136"/>
      <c r="C253" s="21" t="s">
        <v>12</v>
      </c>
      <c r="D253" s="28">
        <v>811</v>
      </c>
      <c r="E253" s="29" t="s">
        <v>52</v>
      </c>
      <c r="F253" s="28">
        <v>4</v>
      </c>
      <c r="G253" s="29" t="s">
        <v>58</v>
      </c>
      <c r="H253" s="64">
        <v>0</v>
      </c>
      <c r="I253" s="64">
        <v>0</v>
      </c>
      <c r="J253" s="64">
        <v>0</v>
      </c>
      <c r="K253" s="64">
        <v>0</v>
      </c>
      <c r="L253" s="64">
        <v>0</v>
      </c>
      <c r="M253" s="64">
        <v>0</v>
      </c>
      <c r="N253" s="64">
        <v>0</v>
      </c>
      <c r="O253" s="64">
        <v>0</v>
      </c>
      <c r="P253" s="64">
        <v>0</v>
      </c>
      <c r="Q253" s="64">
        <v>0</v>
      </c>
      <c r="R253" s="64">
        <v>0</v>
      </c>
      <c r="S253" s="64">
        <v>0</v>
      </c>
    </row>
    <row r="254" spans="1:19" s="2" customFormat="1" ht="34.5" customHeight="1">
      <c r="A254" s="137" t="s">
        <v>39</v>
      </c>
      <c r="B254" s="137" t="s">
        <v>73</v>
      </c>
      <c r="C254" s="10" t="s">
        <v>138</v>
      </c>
      <c r="D254" s="9" t="s">
        <v>3</v>
      </c>
      <c r="E254" s="29" t="s">
        <v>52</v>
      </c>
      <c r="F254" s="28">
        <v>4</v>
      </c>
      <c r="G254" s="29" t="s">
        <v>59</v>
      </c>
      <c r="H254" s="64">
        <f>H256</f>
        <v>1145</v>
      </c>
      <c r="I254" s="64">
        <f t="shared" ref="I254:L254" si="81">I256</f>
        <v>920</v>
      </c>
      <c r="J254" s="64">
        <f t="shared" si="81"/>
        <v>1364</v>
      </c>
      <c r="K254" s="64">
        <f t="shared" si="81"/>
        <v>1770</v>
      </c>
      <c r="L254" s="64">
        <f t="shared" si="81"/>
        <v>1270</v>
      </c>
      <c r="M254" s="64">
        <f>M257</f>
        <v>1270</v>
      </c>
      <c r="N254" s="64">
        <f t="shared" ref="N254:S254" si="82">N257</f>
        <v>1270</v>
      </c>
      <c r="O254" s="64">
        <f t="shared" si="82"/>
        <v>1270</v>
      </c>
      <c r="P254" s="64">
        <f t="shared" si="82"/>
        <v>1270</v>
      </c>
      <c r="Q254" s="64">
        <f t="shared" si="82"/>
        <v>1270</v>
      </c>
      <c r="R254" s="64">
        <f t="shared" si="82"/>
        <v>1270</v>
      </c>
      <c r="S254" s="64">
        <f t="shared" si="82"/>
        <v>1270</v>
      </c>
    </row>
    <row r="255" spans="1:19" s="2" customFormat="1" ht="23.25" customHeight="1">
      <c r="A255" s="137"/>
      <c r="B255" s="137"/>
      <c r="C255" s="76" t="s">
        <v>65</v>
      </c>
      <c r="D255" s="9" t="s">
        <v>3</v>
      </c>
      <c r="E255" s="29" t="s">
        <v>52</v>
      </c>
      <c r="F255" s="28">
        <v>4</v>
      </c>
      <c r="G255" s="29" t="s">
        <v>59</v>
      </c>
      <c r="H255" s="64">
        <f>H254</f>
        <v>1145</v>
      </c>
      <c r="I255" s="64">
        <f t="shared" ref="I255:L255" si="83">I254</f>
        <v>920</v>
      </c>
      <c r="J255" s="64">
        <f t="shared" si="83"/>
        <v>1364</v>
      </c>
      <c r="K255" s="64">
        <f t="shared" si="83"/>
        <v>1770</v>
      </c>
      <c r="L255" s="64">
        <f t="shared" si="83"/>
        <v>1270</v>
      </c>
      <c r="M255" s="64">
        <f>M254</f>
        <v>1270</v>
      </c>
      <c r="N255" s="64">
        <f t="shared" ref="N255:S255" si="84">N254</f>
        <v>1270</v>
      </c>
      <c r="O255" s="64">
        <f t="shared" si="84"/>
        <v>1270</v>
      </c>
      <c r="P255" s="64">
        <f t="shared" si="84"/>
        <v>1270</v>
      </c>
      <c r="Q255" s="64">
        <f t="shared" si="84"/>
        <v>1270</v>
      </c>
      <c r="R255" s="64">
        <f t="shared" si="84"/>
        <v>1270</v>
      </c>
      <c r="S255" s="64">
        <f t="shared" si="84"/>
        <v>1270</v>
      </c>
    </row>
    <row r="256" spans="1:19" s="2" customFormat="1" ht="97.5" customHeight="1">
      <c r="A256" s="137"/>
      <c r="B256" s="137"/>
      <c r="C256" s="76" t="s">
        <v>84</v>
      </c>
      <c r="D256" s="28">
        <v>805</v>
      </c>
      <c r="E256" s="29" t="s">
        <v>52</v>
      </c>
      <c r="F256" s="28">
        <v>4</v>
      </c>
      <c r="G256" s="29" t="s">
        <v>59</v>
      </c>
      <c r="H256" s="64">
        <v>1145</v>
      </c>
      <c r="I256" s="64">
        <v>920</v>
      </c>
      <c r="J256" s="64">
        <v>1364</v>
      </c>
      <c r="K256" s="64">
        <v>1770</v>
      </c>
      <c r="L256" s="64">
        <v>1270</v>
      </c>
      <c r="M256" s="64" t="s">
        <v>43</v>
      </c>
      <c r="N256" s="64" t="s">
        <v>43</v>
      </c>
      <c r="O256" s="64" t="s">
        <v>43</v>
      </c>
      <c r="P256" s="64" t="s">
        <v>43</v>
      </c>
      <c r="Q256" s="64" t="s">
        <v>43</v>
      </c>
      <c r="R256" s="64" t="s">
        <v>43</v>
      </c>
      <c r="S256" s="64" t="s">
        <v>43</v>
      </c>
    </row>
    <row r="257" spans="1:19" s="2" customFormat="1" ht="128.25" customHeight="1">
      <c r="A257" s="137"/>
      <c r="B257" s="137"/>
      <c r="C257" s="76" t="s">
        <v>83</v>
      </c>
      <c r="D257" s="28">
        <v>805</v>
      </c>
      <c r="E257" s="29" t="s">
        <v>52</v>
      </c>
      <c r="F257" s="28">
        <v>4</v>
      </c>
      <c r="G257" s="29" t="s">
        <v>59</v>
      </c>
      <c r="H257" s="64" t="s">
        <v>42</v>
      </c>
      <c r="I257" s="64" t="s">
        <v>42</v>
      </c>
      <c r="J257" s="64" t="s">
        <v>42</v>
      </c>
      <c r="K257" s="64" t="s">
        <v>42</v>
      </c>
      <c r="L257" s="64" t="s">
        <v>42</v>
      </c>
      <c r="M257" s="64">
        <v>1270</v>
      </c>
      <c r="N257" s="64">
        <v>1270</v>
      </c>
      <c r="O257" s="64">
        <v>1270</v>
      </c>
      <c r="P257" s="64">
        <v>1270</v>
      </c>
      <c r="Q257" s="64">
        <v>1270</v>
      </c>
      <c r="R257" s="64">
        <v>1270</v>
      </c>
      <c r="S257" s="64">
        <v>1270</v>
      </c>
    </row>
    <row r="258" spans="1:19" s="2" customFormat="1" ht="39.75" customHeight="1">
      <c r="A258" s="134" t="s">
        <v>40</v>
      </c>
      <c r="B258" s="154" t="s">
        <v>24</v>
      </c>
      <c r="C258" s="10" t="s">
        <v>138</v>
      </c>
      <c r="D258" s="9" t="s">
        <v>3</v>
      </c>
      <c r="E258" s="29" t="s">
        <v>52</v>
      </c>
      <c r="F258" s="28">
        <v>4</v>
      </c>
      <c r="G258" s="29" t="s">
        <v>60</v>
      </c>
      <c r="H258" s="64">
        <f>H260</f>
        <v>50</v>
      </c>
      <c r="I258" s="64">
        <f t="shared" ref="I258:L258" si="85">I260</f>
        <v>0</v>
      </c>
      <c r="J258" s="64">
        <f t="shared" si="85"/>
        <v>0</v>
      </c>
      <c r="K258" s="64">
        <f t="shared" si="85"/>
        <v>0</v>
      </c>
      <c r="L258" s="64">
        <f t="shared" si="85"/>
        <v>0</v>
      </c>
      <c r="M258" s="64">
        <f>M261</f>
        <v>0</v>
      </c>
      <c r="N258" s="64">
        <f t="shared" ref="N258:S258" si="86">N261</f>
        <v>0</v>
      </c>
      <c r="O258" s="64">
        <f t="shared" si="86"/>
        <v>0</v>
      </c>
      <c r="P258" s="64">
        <f t="shared" si="86"/>
        <v>0</v>
      </c>
      <c r="Q258" s="64">
        <f t="shared" si="86"/>
        <v>0</v>
      </c>
      <c r="R258" s="64">
        <f t="shared" si="86"/>
        <v>0</v>
      </c>
      <c r="S258" s="64">
        <f t="shared" si="86"/>
        <v>0</v>
      </c>
    </row>
    <row r="259" spans="1:19" s="2" customFormat="1" ht="22.5" customHeight="1">
      <c r="A259" s="135"/>
      <c r="B259" s="155"/>
      <c r="C259" s="21" t="s">
        <v>65</v>
      </c>
      <c r="D259" s="9" t="s">
        <v>3</v>
      </c>
      <c r="E259" s="29" t="s">
        <v>52</v>
      </c>
      <c r="F259" s="28">
        <v>4</v>
      </c>
      <c r="G259" s="29" t="s">
        <v>60</v>
      </c>
      <c r="H259" s="64">
        <f>H258</f>
        <v>50</v>
      </c>
      <c r="I259" s="64">
        <f t="shared" ref="I259:L259" si="87">I258</f>
        <v>0</v>
      </c>
      <c r="J259" s="64">
        <f t="shared" si="87"/>
        <v>0</v>
      </c>
      <c r="K259" s="64">
        <f t="shared" si="87"/>
        <v>0</v>
      </c>
      <c r="L259" s="64">
        <f t="shared" si="87"/>
        <v>0</v>
      </c>
      <c r="M259" s="64">
        <f>M258</f>
        <v>0</v>
      </c>
      <c r="N259" s="64">
        <f t="shared" ref="N259:S259" si="88">N258</f>
        <v>0</v>
      </c>
      <c r="O259" s="64">
        <f t="shared" si="88"/>
        <v>0</v>
      </c>
      <c r="P259" s="64">
        <f t="shared" si="88"/>
        <v>0</v>
      </c>
      <c r="Q259" s="64">
        <f t="shared" si="88"/>
        <v>0</v>
      </c>
      <c r="R259" s="64">
        <f t="shared" si="88"/>
        <v>0</v>
      </c>
      <c r="S259" s="64">
        <f t="shared" si="88"/>
        <v>0</v>
      </c>
    </row>
    <row r="260" spans="1:19" s="2" customFormat="1" ht="98.25" customHeight="1">
      <c r="A260" s="135"/>
      <c r="B260" s="155"/>
      <c r="C260" s="21" t="s">
        <v>84</v>
      </c>
      <c r="D260" s="9">
        <v>805</v>
      </c>
      <c r="E260" s="29" t="s">
        <v>52</v>
      </c>
      <c r="F260" s="28">
        <v>4</v>
      </c>
      <c r="G260" s="29" t="s">
        <v>60</v>
      </c>
      <c r="H260" s="64">
        <v>50</v>
      </c>
      <c r="I260" s="64">
        <v>0</v>
      </c>
      <c r="J260" s="64">
        <v>0</v>
      </c>
      <c r="K260" s="64">
        <v>0</v>
      </c>
      <c r="L260" s="64">
        <v>0</v>
      </c>
      <c r="M260" s="64" t="s">
        <v>43</v>
      </c>
      <c r="N260" s="64" t="s">
        <v>43</v>
      </c>
      <c r="O260" s="64" t="s">
        <v>43</v>
      </c>
      <c r="P260" s="64" t="s">
        <v>43</v>
      </c>
      <c r="Q260" s="64" t="s">
        <v>43</v>
      </c>
      <c r="R260" s="64" t="s">
        <v>43</v>
      </c>
      <c r="S260" s="64" t="s">
        <v>43</v>
      </c>
    </row>
    <row r="261" spans="1:19" s="2" customFormat="1" ht="128.25" customHeight="1">
      <c r="A261" s="136"/>
      <c r="B261" s="156"/>
      <c r="C261" s="21" t="s">
        <v>83</v>
      </c>
      <c r="D261" s="9">
        <v>805</v>
      </c>
      <c r="E261" s="29" t="s">
        <v>52</v>
      </c>
      <c r="F261" s="28">
        <v>4</v>
      </c>
      <c r="G261" s="29" t="s">
        <v>60</v>
      </c>
      <c r="H261" s="64" t="s">
        <v>42</v>
      </c>
      <c r="I261" s="64" t="s">
        <v>42</v>
      </c>
      <c r="J261" s="64" t="s">
        <v>42</v>
      </c>
      <c r="K261" s="64" t="s">
        <v>42</v>
      </c>
      <c r="L261" s="64" t="s">
        <v>42</v>
      </c>
      <c r="M261" s="64">
        <v>0</v>
      </c>
      <c r="N261" s="64">
        <v>0</v>
      </c>
      <c r="O261" s="64">
        <v>0</v>
      </c>
      <c r="P261" s="64">
        <v>0</v>
      </c>
      <c r="Q261" s="64">
        <v>0</v>
      </c>
      <c r="R261" s="64">
        <v>0</v>
      </c>
      <c r="S261" s="64">
        <v>0</v>
      </c>
    </row>
    <row r="262" spans="1:19" s="2" customFormat="1" ht="34.5" customHeight="1">
      <c r="A262" s="137" t="s">
        <v>41</v>
      </c>
      <c r="B262" s="139" t="s">
        <v>29</v>
      </c>
      <c r="C262" s="10" t="s">
        <v>138</v>
      </c>
      <c r="D262" s="9" t="s">
        <v>3</v>
      </c>
      <c r="E262" s="29" t="s">
        <v>52</v>
      </c>
      <c r="F262" s="28">
        <v>4</v>
      </c>
      <c r="G262" s="29" t="s">
        <v>61</v>
      </c>
      <c r="H262" s="64">
        <f>H264</f>
        <v>0</v>
      </c>
      <c r="I262" s="64">
        <f t="shared" ref="I262:L262" si="89">I264</f>
        <v>3000</v>
      </c>
      <c r="J262" s="64">
        <f t="shared" si="89"/>
        <v>5000</v>
      </c>
      <c r="K262" s="64">
        <f t="shared" si="89"/>
        <v>0</v>
      </c>
      <c r="L262" s="64">
        <f t="shared" si="89"/>
        <v>0</v>
      </c>
      <c r="M262" s="64">
        <f>M265</f>
        <v>0</v>
      </c>
      <c r="N262" s="64">
        <f t="shared" ref="N262:S262" si="90">N265</f>
        <v>0</v>
      </c>
      <c r="O262" s="64">
        <f t="shared" si="90"/>
        <v>0</v>
      </c>
      <c r="P262" s="64">
        <f t="shared" si="90"/>
        <v>0</v>
      </c>
      <c r="Q262" s="64">
        <f t="shared" si="90"/>
        <v>0</v>
      </c>
      <c r="R262" s="64">
        <f t="shared" si="90"/>
        <v>0</v>
      </c>
      <c r="S262" s="64">
        <f t="shared" si="90"/>
        <v>0</v>
      </c>
    </row>
    <row r="263" spans="1:19" s="2" customFormat="1" ht="21" customHeight="1">
      <c r="A263" s="137"/>
      <c r="B263" s="139"/>
      <c r="C263" s="76" t="s">
        <v>65</v>
      </c>
      <c r="D263" s="9" t="s">
        <v>3</v>
      </c>
      <c r="E263" s="29" t="s">
        <v>52</v>
      </c>
      <c r="F263" s="28">
        <v>4</v>
      </c>
      <c r="G263" s="29" t="s">
        <v>61</v>
      </c>
      <c r="H263" s="64">
        <f>H262</f>
        <v>0</v>
      </c>
      <c r="I263" s="64">
        <f t="shared" ref="I263:L263" si="91">I262</f>
        <v>3000</v>
      </c>
      <c r="J263" s="64">
        <f t="shared" si="91"/>
        <v>5000</v>
      </c>
      <c r="K263" s="64">
        <f t="shared" si="91"/>
        <v>0</v>
      </c>
      <c r="L263" s="64">
        <f t="shared" si="91"/>
        <v>0</v>
      </c>
      <c r="M263" s="64">
        <f>M262</f>
        <v>0</v>
      </c>
      <c r="N263" s="64">
        <f t="shared" ref="N263:S263" si="92">N262</f>
        <v>0</v>
      </c>
      <c r="O263" s="64">
        <f t="shared" si="92"/>
        <v>0</v>
      </c>
      <c r="P263" s="64">
        <f t="shared" si="92"/>
        <v>0</v>
      </c>
      <c r="Q263" s="64">
        <f t="shared" si="92"/>
        <v>0</v>
      </c>
      <c r="R263" s="64">
        <f t="shared" si="92"/>
        <v>0</v>
      </c>
      <c r="S263" s="64">
        <f t="shared" si="92"/>
        <v>0</v>
      </c>
    </row>
    <row r="264" spans="1:19" s="2" customFormat="1" ht="98.25" customHeight="1">
      <c r="A264" s="137"/>
      <c r="B264" s="139"/>
      <c r="C264" s="76" t="s">
        <v>84</v>
      </c>
      <c r="D264" s="9">
        <v>805</v>
      </c>
      <c r="E264" s="29" t="s">
        <v>52</v>
      </c>
      <c r="F264" s="28">
        <v>4</v>
      </c>
      <c r="G264" s="29" t="s">
        <v>61</v>
      </c>
      <c r="H264" s="64">
        <v>0</v>
      </c>
      <c r="I264" s="64">
        <v>3000</v>
      </c>
      <c r="J264" s="64">
        <v>5000</v>
      </c>
      <c r="K264" s="64">
        <v>0</v>
      </c>
      <c r="L264" s="64">
        <v>0</v>
      </c>
      <c r="M264" s="64" t="s">
        <v>43</v>
      </c>
      <c r="N264" s="64" t="s">
        <v>43</v>
      </c>
      <c r="O264" s="64" t="s">
        <v>43</v>
      </c>
      <c r="P264" s="64" t="s">
        <v>43</v>
      </c>
      <c r="Q264" s="64" t="s">
        <v>43</v>
      </c>
      <c r="R264" s="64" t="s">
        <v>43</v>
      </c>
      <c r="S264" s="64" t="s">
        <v>43</v>
      </c>
    </row>
    <row r="265" spans="1:19" s="2" customFormat="1" ht="126" customHeight="1">
      <c r="A265" s="137"/>
      <c r="B265" s="139"/>
      <c r="C265" s="76" t="s">
        <v>83</v>
      </c>
      <c r="D265" s="9">
        <v>805</v>
      </c>
      <c r="E265" s="29" t="s">
        <v>52</v>
      </c>
      <c r="F265" s="28">
        <v>4</v>
      </c>
      <c r="G265" s="29" t="s">
        <v>61</v>
      </c>
      <c r="H265" s="64" t="s">
        <v>42</v>
      </c>
      <c r="I265" s="64" t="s">
        <v>42</v>
      </c>
      <c r="J265" s="64" t="s">
        <v>42</v>
      </c>
      <c r="K265" s="64" t="s">
        <v>42</v>
      </c>
      <c r="L265" s="64" t="s">
        <v>42</v>
      </c>
      <c r="M265" s="64">
        <v>0</v>
      </c>
      <c r="N265" s="64">
        <v>0</v>
      </c>
      <c r="O265" s="64">
        <v>0</v>
      </c>
      <c r="P265" s="64">
        <v>0</v>
      </c>
      <c r="Q265" s="64">
        <v>0</v>
      </c>
      <c r="R265" s="64">
        <v>0</v>
      </c>
      <c r="S265" s="64">
        <v>0</v>
      </c>
    </row>
    <row r="266" spans="1:19" s="12" customFormat="1" ht="33" customHeight="1">
      <c r="A266" s="134" t="s">
        <v>45</v>
      </c>
      <c r="B266" s="134" t="s">
        <v>44</v>
      </c>
      <c r="C266" s="27" t="s">
        <v>138</v>
      </c>
      <c r="D266" s="72" t="s">
        <v>3</v>
      </c>
      <c r="E266" s="73" t="s">
        <v>52</v>
      </c>
      <c r="F266" s="74">
        <v>4</v>
      </c>
      <c r="G266" s="73" t="s">
        <v>68</v>
      </c>
      <c r="H266" s="58" t="s">
        <v>43</v>
      </c>
      <c r="I266" s="60" t="s">
        <v>43</v>
      </c>
      <c r="J266" s="60">
        <f>J269</f>
        <v>5000</v>
      </c>
      <c r="K266" s="60">
        <f t="shared" ref="K266:L266" si="93">K269</f>
        <v>1688.6859999999999</v>
      </c>
      <c r="L266" s="60">
        <f t="shared" si="93"/>
        <v>780</v>
      </c>
      <c r="M266" s="58">
        <f>M270</f>
        <v>0</v>
      </c>
      <c r="N266" s="58">
        <f t="shared" ref="N266:S266" si="94">N270</f>
        <v>0</v>
      </c>
      <c r="O266" s="58">
        <f t="shared" si="94"/>
        <v>0</v>
      </c>
      <c r="P266" s="58">
        <f t="shared" si="94"/>
        <v>0</v>
      </c>
      <c r="Q266" s="58">
        <f t="shared" si="94"/>
        <v>0</v>
      </c>
      <c r="R266" s="58">
        <f t="shared" si="94"/>
        <v>0</v>
      </c>
      <c r="S266" s="58">
        <f t="shared" si="94"/>
        <v>0</v>
      </c>
    </row>
    <row r="267" spans="1:19" s="13" customFormat="1" ht="26.25" customHeight="1">
      <c r="A267" s="135"/>
      <c r="B267" s="135"/>
      <c r="C267" s="119" t="s">
        <v>141</v>
      </c>
      <c r="D267" s="103" t="s">
        <v>3</v>
      </c>
      <c r="E267" s="17" t="s">
        <v>52</v>
      </c>
      <c r="F267" s="18">
        <v>4</v>
      </c>
      <c r="G267" s="17" t="s">
        <v>68</v>
      </c>
      <c r="H267" s="62" t="s">
        <v>43</v>
      </c>
      <c r="I267" s="66" t="s">
        <v>43</v>
      </c>
      <c r="J267" s="63">
        <f>J266</f>
        <v>5000</v>
      </c>
      <c r="K267" s="84">
        <f t="shared" ref="K267:S267" si="95">K266</f>
        <v>1688.6859999999999</v>
      </c>
      <c r="L267" s="62">
        <f t="shared" si="95"/>
        <v>780</v>
      </c>
      <c r="M267" s="62">
        <f t="shared" si="95"/>
        <v>0</v>
      </c>
      <c r="N267" s="62">
        <f t="shared" si="95"/>
        <v>0</v>
      </c>
      <c r="O267" s="62">
        <f t="shared" si="95"/>
        <v>0</v>
      </c>
      <c r="P267" s="62">
        <f t="shared" si="95"/>
        <v>0</v>
      </c>
      <c r="Q267" s="62">
        <f t="shared" si="95"/>
        <v>0</v>
      </c>
      <c r="R267" s="62">
        <f t="shared" si="95"/>
        <v>0</v>
      </c>
      <c r="S267" s="62">
        <f t="shared" si="95"/>
        <v>0</v>
      </c>
    </row>
    <row r="268" spans="1:19" s="2" customFormat="1" ht="19.5" customHeight="1">
      <c r="A268" s="135"/>
      <c r="B268" s="135"/>
      <c r="C268" s="120"/>
      <c r="D268" s="104"/>
      <c r="E268" s="105"/>
      <c r="F268" s="101"/>
      <c r="G268" s="105"/>
      <c r="H268" s="82"/>
      <c r="I268" s="100"/>
      <c r="J268" s="81">
        <v>3500</v>
      </c>
      <c r="K268" s="80">
        <v>630.70399999999995</v>
      </c>
      <c r="L268" s="82"/>
      <c r="M268" s="82"/>
      <c r="N268" s="82"/>
      <c r="O268" s="82"/>
      <c r="P268" s="82"/>
      <c r="Q268" s="82"/>
      <c r="R268" s="82"/>
      <c r="S268" s="82"/>
    </row>
    <row r="269" spans="1:19" s="15" customFormat="1" ht="80.25" customHeight="1">
      <c r="A269" s="135"/>
      <c r="B269" s="135"/>
      <c r="C269" s="21" t="s">
        <v>84</v>
      </c>
      <c r="D269" s="9">
        <v>805</v>
      </c>
      <c r="E269" s="29" t="s">
        <v>52</v>
      </c>
      <c r="F269" s="28">
        <v>4</v>
      </c>
      <c r="G269" s="29" t="s">
        <v>68</v>
      </c>
      <c r="H269" s="64" t="s">
        <v>43</v>
      </c>
      <c r="I269" s="64" t="s">
        <v>43</v>
      </c>
      <c r="J269" s="64">
        <v>5000</v>
      </c>
      <c r="K269" s="64">
        <v>1688.6859999999999</v>
      </c>
      <c r="L269" s="68">
        <v>780</v>
      </c>
      <c r="M269" s="64" t="s">
        <v>43</v>
      </c>
      <c r="N269" s="64" t="s">
        <v>43</v>
      </c>
      <c r="O269" s="64" t="s">
        <v>43</v>
      </c>
      <c r="P269" s="64" t="s">
        <v>43</v>
      </c>
      <c r="Q269" s="64" t="s">
        <v>43</v>
      </c>
      <c r="R269" s="64" t="s">
        <v>43</v>
      </c>
      <c r="S269" s="64" t="s">
        <v>43</v>
      </c>
    </row>
    <row r="270" spans="1:19" s="2" customFormat="1" ht="111.75" customHeight="1">
      <c r="A270" s="136"/>
      <c r="B270" s="136"/>
      <c r="C270" s="76" t="s">
        <v>83</v>
      </c>
      <c r="D270" s="9">
        <v>805</v>
      </c>
      <c r="E270" s="29" t="s">
        <v>52</v>
      </c>
      <c r="F270" s="28">
        <v>4</v>
      </c>
      <c r="G270" s="29" t="s">
        <v>68</v>
      </c>
      <c r="H270" s="64" t="s">
        <v>43</v>
      </c>
      <c r="I270" s="64" t="s">
        <v>43</v>
      </c>
      <c r="J270" s="64" t="s">
        <v>43</v>
      </c>
      <c r="K270" s="64" t="s">
        <v>43</v>
      </c>
      <c r="L270" s="64" t="s">
        <v>43</v>
      </c>
      <c r="M270" s="64">
        <v>0</v>
      </c>
      <c r="N270" s="64">
        <v>0</v>
      </c>
      <c r="O270" s="64">
        <v>0</v>
      </c>
      <c r="P270" s="64">
        <v>0</v>
      </c>
      <c r="Q270" s="64">
        <v>0</v>
      </c>
      <c r="R270" s="64">
        <v>0</v>
      </c>
      <c r="S270" s="64">
        <v>0</v>
      </c>
    </row>
    <row r="271" spans="1:19" s="2" customFormat="1" ht="33" customHeight="1">
      <c r="A271" s="134" t="s">
        <v>49</v>
      </c>
      <c r="B271" s="134" t="s">
        <v>50</v>
      </c>
      <c r="C271" s="10" t="s">
        <v>138</v>
      </c>
      <c r="D271" s="9" t="s">
        <v>3</v>
      </c>
      <c r="E271" s="29" t="s">
        <v>52</v>
      </c>
      <c r="F271" s="28">
        <v>4</v>
      </c>
      <c r="G271" s="29" t="s">
        <v>67</v>
      </c>
      <c r="H271" s="64">
        <f>H273</f>
        <v>0</v>
      </c>
      <c r="I271" s="64">
        <f t="shared" ref="I271:L271" si="96">I273</f>
        <v>0</v>
      </c>
      <c r="J271" s="64">
        <f t="shared" si="96"/>
        <v>0</v>
      </c>
      <c r="K271" s="64">
        <f t="shared" si="96"/>
        <v>0</v>
      </c>
      <c r="L271" s="64">
        <f t="shared" si="96"/>
        <v>0</v>
      </c>
      <c r="M271" s="64">
        <f>M274</f>
        <v>100</v>
      </c>
      <c r="N271" s="64">
        <f t="shared" ref="N271:S271" si="97">N274</f>
        <v>100</v>
      </c>
      <c r="O271" s="64">
        <f t="shared" si="97"/>
        <v>100</v>
      </c>
      <c r="P271" s="64">
        <f t="shared" si="97"/>
        <v>100</v>
      </c>
      <c r="Q271" s="64">
        <f t="shared" si="97"/>
        <v>100</v>
      </c>
      <c r="R271" s="64">
        <f t="shared" si="97"/>
        <v>100</v>
      </c>
      <c r="S271" s="64">
        <f t="shared" si="97"/>
        <v>100</v>
      </c>
    </row>
    <row r="272" spans="1:19" s="2" customFormat="1" ht="26.25" customHeight="1">
      <c r="A272" s="135"/>
      <c r="B272" s="135"/>
      <c r="C272" s="78" t="s">
        <v>65</v>
      </c>
      <c r="D272" s="9" t="s">
        <v>3</v>
      </c>
      <c r="E272" s="29" t="s">
        <v>52</v>
      </c>
      <c r="F272" s="28">
        <v>4</v>
      </c>
      <c r="G272" s="29" t="s">
        <v>67</v>
      </c>
      <c r="H272" s="64">
        <f>H271</f>
        <v>0</v>
      </c>
      <c r="I272" s="64">
        <f t="shared" ref="I272:L272" si="98">I271</f>
        <v>0</v>
      </c>
      <c r="J272" s="64">
        <f t="shared" si="98"/>
        <v>0</v>
      </c>
      <c r="K272" s="64">
        <f t="shared" si="98"/>
        <v>0</v>
      </c>
      <c r="L272" s="64">
        <f t="shared" si="98"/>
        <v>0</v>
      </c>
      <c r="M272" s="64">
        <f t="shared" ref="M272" si="99">M271</f>
        <v>100</v>
      </c>
      <c r="N272" s="64">
        <f t="shared" ref="N272" si="100">N271</f>
        <v>100</v>
      </c>
      <c r="O272" s="64">
        <f t="shared" ref="O272" si="101">O271</f>
        <v>100</v>
      </c>
      <c r="P272" s="64">
        <f t="shared" ref="P272" si="102">P271</f>
        <v>100</v>
      </c>
      <c r="Q272" s="64">
        <f t="shared" ref="Q272" si="103">Q271</f>
        <v>100</v>
      </c>
      <c r="R272" s="64">
        <f t="shared" ref="R272" si="104">R271</f>
        <v>100</v>
      </c>
      <c r="S272" s="64">
        <f t="shared" ref="S272" si="105">S271</f>
        <v>100</v>
      </c>
    </row>
    <row r="273" spans="1:19" s="2" customFormat="1" ht="83.25" customHeight="1">
      <c r="A273" s="135"/>
      <c r="B273" s="135"/>
      <c r="C273" s="76" t="s">
        <v>84</v>
      </c>
      <c r="D273" s="9">
        <v>805</v>
      </c>
      <c r="E273" s="29" t="s">
        <v>52</v>
      </c>
      <c r="F273" s="28">
        <v>4</v>
      </c>
      <c r="G273" s="29" t="s">
        <v>67</v>
      </c>
      <c r="H273" s="64">
        <v>0</v>
      </c>
      <c r="I273" s="64">
        <v>0</v>
      </c>
      <c r="J273" s="64">
        <v>0</v>
      </c>
      <c r="K273" s="64">
        <v>0</v>
      </c>
      <c r="L273" s="64">
        <v>0</v>
      </c>
      <c r="M273" s="64" t="s">
        <v>43</v>
      </c>
      <c r="N273" s="64" t="s">
        <v>43</v>
      </c>
      <c r="O273" s="64" t="s">
        <v>43</v>
      </c>
      <c r="P273" s="64" t="s">
        <v>43</v>
      </c>
      <c r="Q273" s="64" t="s">
        <v>43</v>
      </c>
      <c r="R273" s="64" t="s">
        <v>43</v>
      </c>
      <c r="S273" s="64" t="s">
        <v>43</v>
      </c>
    </row>
    <row r="274" spans="1:19" s="2" customFormat="1" ht="111.75" customHeight="1">
      <c r="A274" s="136"/>
      <c r="B274" s="136"/>
      <c r="C274" s="76" t="s">
        <v>83</v>
      </c>
      <c r="D274" s="9">
        <v>805</v>
      </c>
      <c r="E274" s="29" t="s">
        <v>52</v>
      </c>
      <c r="F274" s="28">
        <v>4</v>
      </c>
      <c r="G274" s="29" t="s">
        <v>67</v>
      </c>
      <c r="H274" s="64" t="s">
        <v>43</v>
      </c>
      <c r="I274" s="64" t="s">
        <v>43</v>
      </c>
      <c r="J274" s="64" t="s">
        <v>43</v>
      </c>
      <c r="K274" s="64" t="s">
        <v>43</v>
      </c>
      <c r="L274" s="64" t="s">
        <v>43</v>
      </c>
      <c r="M274" s="64">
        <v>100</v>
      </c>
      <c r="N274" s="64">
        <v>100</v>
      </c>
      <c r="O274" s="64">
        <v>100</v>
      </c>
      <c r="P274" s="64">
        <v>100</v>
      </c>
      <c r="Q274" s="64">
        <v>100</v>
      </c>
      <c r="R274" s="64">
        <v>100</v>
      </c>
      <c r="S274" s="64">
        <v>100</v>
      </c>
    </row>
    <row r="275" spans="1:19" s="2" customFormat="1" ht="35.25" customHeight="1">
      <c r="A275" s="134" t="s">
        <v>77</v>
      </c>
      <c r="B275" s="134" t="s">
        <v>78</v>
      </c>
      <c r="C275" s="10" t="s">
        <v>138</v>
      </c>
      <c r="D275" s="9" t="s">
        <v>3</v>
      </c>
      <c r="E275" s="29" t="s">
        <v>52</v>
      </c>
      <c r="F275" s="28">
        <v>4</v>
      </c>
      <c r="G275" s="29" t="s">
        <v>79</v>
      </c>
      <c r="H275" s="64">
        <f>H277</f>
        <v>0</v>
      </c>
      <c r="I275" s="64">
        <f t="shared" ref="I275:L275" si="106">I277</f>
        <v>0</v>
      </c>
      <c r="J275" s="64">
        <f t="shared" si="106"/>
        <v>0</v>
      </c>
      <c r="K275" s="64">
        <f t="shared" si="106"/>
        <v>0</v>
      </c>
      <c r="L275" s="64">
        <f t="shared" si="106"/>
        <v>0</v>
      </c>
      <c r="M275" s="64">
        <f>M278</f>
        <v>2000</v>
      </c>
      <c r="N275" s="64">
        <f t="shared" ref="N275:S275" si="107">N278</f>
        <v>0</v>
      </c>
      <c r="O275" s="64">
        <f t="shared" si="107"/>
        <v>0</v>
      </c>
      <c r="P275" s="64">
        <f t="shared" si="107"/>
        <v>0</v>
      </c>
      <c r="Q275" s="64">
        <f t="shared" si="107"/>
        <v>0</v>
      </c>
      <c r="R275" s="64">
        <f t="shared" si="107"/>
        <v>0</v>
      </c>
      <c r="S275" s="64">
        <f t="shared" si="107"/>
        <v>0</v>
      </c>
    </row>
    <row r="276" spans="1:19" s="2" customFormat="1" ht="18" customHeight="1">
      <c r="A276" s="135"/>
      <c r="B276" s="135"/>
      <c r="C276" s="78" t="s">
        <v>65</v>
      </c>
      <c r="D276" s="9" t="s">
        <v>3</v>
      </c>
      <c r="E276" s="29" t="s">
        <v>52</v>
      </c>
      <c r="F276" s="28">
        <v>4</v>
      </c>
      <c r="G276" s="29" t="s">
        <v>79</v>
      </c>
      <c r="H276" s="64">
        <f>H275</f>
        <v>0</v>
      </c>
      <c r="I276" s="64">
        <f t="shared" ref="I276:L276" si="108">I275</f>
        <v>0</v>
      </c>
      <c r="J276" s="64">
        <f t="shared" si="108"/>
        <v>0</v>
      </c>
      <c r="K276" s="64">
        <f t="shared" si="108"/>
        <v>0</v>
      </c>
      <c r="L276" s="64">
        <f t="shared" si="108"/>
        <v>0</v>
      </c>
      <c r="M276" s="64">
        <f>M275</f>
        <v>2000</v>
      </c>
      <c r="N276" s="64">
        <f t="shared" ref="N276:S276" si="109">N275</f>
        <v>0</v>
      </c>
      <c r="O276" s="64">
        <f t="shared" si="109"/>
        <v>0</v>
      </c>
      <c r="P276" s="64">
        <f t="shared" si="109"/>
        <v>0</v>
      </c>
      <c r="Q276" s="64">
        <f t="shared" si="109"/>
        <v>0</v>
      </c>
      <c r="R276" s="64">
        <f t="shared" si="109"/>
        <v>0</v>
      </c>
      <c r="S276" s="64">
        <f t="shared" si="109"/>
        <v>0</v>
      </c>
    </row>
    <row r="277" spans="1:19" s="2" customFormat="1" ht="81.75" customHeight="1">
      <c r="A277" s="135"/>
      <c r="B277" s="135"/>
      <c r="C277" s="76" t="s">
        <v>84</v>
      </c>
      <c r="D277" s="9">
        <v>805</v>
      </c>
      <c r="E277" s="29" t="s">
        <v>52</v>
      </c>
      <c r="F277" s="28">
        <v>4</v>
      </c>
      <c r="G277" s="29" t="s">
        <v>79</v>
      </c>
      <c r="H277" s="64">
        <v>0</v>
      </c>
      <c r="I277" s="64">
        <v>0</v>
      </c>
      <c r="J277" s="64">
        <v>0</v>
      </c>
      <c r="K277" s="64">
        <v>0</v>
      </c>
      <c r="L277" s="64">
        <v>0</v>
      </c>
      <c r="M277" s="64" t="s">
        <v>43</v>
      </c>
      <c r="N277" s="64" t="s">
        <v>43</v>
      </c>
      <c r="O277" s="64" t="s">
        <v>43</v>
      </c>
      <c r="P277" s="64" t="s">
        <v>43</v>
      </c>
      <c r="Q277" s="64" t="s">
        <v>43</v>
      </c>
      <c r="R277" s="64" t="s">
        <v>43</v>
      </c>
      <c r="S277" s="64" t="s">
        <v>43</v>
      </c>
    </row>
    <row r="278" spans="1:19" ht="109.5" customHeight="1">
      <c r="A278" s="136"/>
      <c r="B278" s="136"/>
      <c r="C278" s="76" t="s">
        <v>83</v>
      </c>
      <c r="D278" s="9">
        <v>805</v>
      </c>
      <c r="E278" s="29" t="s">
        <v>52</v>
      </c>
      <c r="F278" s="28">
        <v>4</v>
      </c>
      <c r="G278" s="29" t="s">
        <v>79</v>
      </c>
      <c r="H278" s="64" t="s">
        <v>43</v>
      </c>
      <c r="I278" s="64" t="s">
        <v>43</v>
      </c>
      <c r="J278" s="64" t="s">
        <v>43</v>
      </c>
      <c r="K278" s="64" t="s">
        <v>43</v>
      </c>
      <c r="L278" s="64" t="s">
        <v>43</v>
      </c>
      <c r="M278" s="64">
        <v>2000</v>
      </c>
      <c r="N278" s="64">
        <v>0</v>
      </c>
      <c r="O278" s="64">
        <v>0</v>
      </c>
      <c r="P278" s="64">
        <v>0</v>
      </c>
      <c r="Q278" s="64">
        <v>0</v>
      </c>
      <c r="R278" s="64">
        <v>0</v>
      </c>
      <c r="S278" s="64">
        <v>0</v>
      </c>
    </row>
    <row r="279" spans="1:19" ht="17.25" customHeight="1">
      <c r="A279" s="133"/>
      <c r="B279" s="133"/>
      <c r="C279" s="34"/>
      <c r="D279" s="35"/>
      <c r="E279" s="36"/>
      <c r="F279" s="75"/>
      <c r="G279" s="36"/>
      <c r="H279" s="75"/>
      <c r="I279" s="75"/>
      <c r="J279" s="75"/>
      <c r="K279" s="75"/>
      <c r="L279" s="75"/>
      <c r="M279" s="75"/>
      <c r="N279" s="75"/>
      <c r="O279" s="75"/>
      <c r="P279" s="75"/>
    </row>
    <row r="280" spans="1:19" ht="66.75" customHeight="1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</row>
    <row r="281" spans="1:19" ht="20.25" customHeight="1"/>
    <row r="282" spans="1:19" ht="42" customHeight="1"/>
    <row r="283" spans="1:19" ht="42.75" customHeight="1"/>
    <row r="284" spans="1:19" ht="65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ht="56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ht="57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ht="54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ht="67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ht="40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ht="4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ht="55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ht="54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ht="54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ht="42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ht="174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ht="21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ht="58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ht="32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ht="53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ht="4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ht="68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ht="68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ht="93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ht="68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ht="111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ht="40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ht="40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ht="54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ht="81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ht="42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ht="199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ht="177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ht="180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</sheetData>
  <autoFilter ref="A8:W280">
    <filterColumn colId="4"/>
    <filterColumn colId="5"/>
  </autoFilter>
  <mergeCells count="201">
    <mergeCell ref="J209:J210"/>
    <mergeCell ref="K209:K210"/>
    <mergeCell ref="L209:L210"/>
    <mergeCell ref="M209:M210"/>
    <mergeCell ref="L199:L200"/>
    <mergeCell ref="M199:M200"/>
    <mergeCell ref="C204:C205"/>
    <mergeCell ref="D204:D205"/>
    <mergeCell ref="E204:E205"/>
    <mergeCell ref="F204:F205"/>
    <mergeCell ref="G204:G205"/>
    <mergeCell ref="H204:H205"/>
    <mergeCell ref="I204:I205"/>
    <mergeCell ref="J204:J205"/>
    <mergeCell ref="K204:K205"/>
    <mergeCell ref="L204:L205"/>
    <mergeCell ref="M204:M205"/>
    <mergeCell ref="H209:H210"/>
    <mergeCell ref="I209:I210"/>
    <mergeCell ref="B228:B233"/>
    <mergeCell ref="B9:B19"/>
    <mergeCell ref="A9:A19"/>
    <mergeCell ref="M2:S2"/>
    <mergeCell ref="M3:S3"/>
    <mergeCell ref="M4:S4"/>
    <mergeCell ref="A5:S5"/>
    <mergeCell ref="C10:C11"/>
    <mergeCell ref="A7:A8"/>
    <mergeCell ref="B7:B8"/>
    <mergeCell ref="C7:C8"/>
    <mergeCell ref="D7:G7"/>
    <mergeCell ref="H7:S7"/>
    <mergeCell ref="B24:B31"/>
    <mergeCell ref="A24:A31"/>
    <mergeCell ref="C199:C200"/>
    <mergeCell ref="D199:D200"/>
    <mergeCell ref="E199:E200"/>
    <mergeCell ref="F199:F200"/>
    <mergeCell ref="G199:G200"/>
    <mergeCell ref="H199:H200"/>
    <mergeCell ref="I199:I200"/>
    <mergeCell ref="J199:J200"/>
    <mergeCell ref="K199:K200"/>
    <mergeCell ref="A246:A250"/>
    <mergeCell ref="B246:B250"/>
    <mergeCell ref="A258:A261"/>
    <mergeCell ref="B258:B261"/>
    <mergeCell ref="A150:A157"/>
    <mergeCell ref="B150:B157"/>
    <mergeCell ref="B158:B165"/>
    <mergeCell ref="A166:A174"/>
    <mergeCell ref="B166:B174"/>
    <mergeCell ref="A184:A188"/>
    <mergeCell ref="B184:B188"/>
    <mergeCell ref="A189:A192"/>
    <mergeCell ref="B189:B192"/>
    <mergeCell ref="B234:B236"/>
    <mergeCell ref="A237:A240"/>
    <mergeCell ref="B237:B240"/>
    <mergeCell ref="A221:A224"/>
    <mergeCell ref="B221:B224"/>
    <mergeCell ref="A225:A227"/>
    <mergeCell ref="B225:B227"/>
    <mergeCell ref="A193:A197"/>
    <mergeCell ref="B193:B197"/>
    <mergeCell ref="A198:A202"/>
    <mergeCell ref="B198:B202"/>
    <mergeCell ref="A40:A43"/>
    <mergeCell ref="B40:B43"/>
    <mergeCell ref="A32:A35"/>
    <mergeCell ref="B32:B35"/>
    <mergeCell ref="A36:A39"/>
    <mergeCell ref="B36:B39"/>
    <mergeCell ref="A1:M1"/>
    <mergeCell ref="A20:A23"/>
    <mergeCell ref="B20:B23"/>
    <mergeCell ref="A64:A70"/>
    <mergeCell ref="C65:C66"/>
    <mergeCell ref="A54:A63"/>
    <mergeCell ref="B54:B63"/>
    <mergeCell ref="B64:B70"/>
    <mergeCell ref="C55:C56"/>
    <mergeCell ref="B44:B53"/>
    <mergeCell ref="A44:A53"/>
    <mergeCell ref="C45:C46"/>
    <mergeCell ref="A71:A74"/>
    <mergeCell ref="B71:B74"/>
    <mergeCell ref="A75:A78"/>
    <mergeCell ref="B75:B78"/>
    <mergeCell ref="A98:A109"/>
    <mergeCell ref="B110:B113"/>
    <mergeCell ref="B88:B97"/>
    <mergeCell ref="A83:A97"/>
    <mergeCell ref="B83:B87"/>
    <mergeCell ref="B102:B109"/>
    <mergeCell ref="A79:A82"/>
    <mergeCell ref="B79:B82"/>
    <mergeCell ref="B98:B101"/>
    <mergeCell ref="A110:A116"/>
    <mergeCell ref="B114:B116"/>
    <mergeCell ref="B122:B124"/>
    <mergeCell ref="B125:B128"/>
    <mergeCell ref="A125:A128"/>
    <mergeCell ref="B117:B121"/>
    <mergeCell ref="A117:A124"/>
    <mergeCell ref="A143:A145"/>
    <mergeCell ref="B143:B145"/>
    <mergeCell ref="B146:B149"/>
    <mergeCell ref="B129:B136"/>
    <mergeCell ref="A137:A139"/>
    <mergeCell ref="B137:B139"/>
    <mergeCell ref="A140:A142"/>
    <mergeCell ref="B140:B142"/>
    <mergeCell ref="B208:B212"/>
    <mergeCell ref="A203:A207"/>
    <mergeCell ref="A213:A220"/>
    <mergeCell ref="B213:B220"/>
    <mergeCell ref="A158:A165"/>
    <mergeCell ref="A179:A183"/>
    <mergeCell ref="B179:B183"/>
    <mergeCell ref="A175:A178"/>
    <mergeCell ref="B175:B178"/>
    <mergeCell ref="A279:B279"/>
    <mergeCell ref="C267:C268"/>
    <mergeCell ref="A129:A136"/>
    <mergeCell ref="A146:A149"/>
    <mergeCell ref="A271:A274"/>
    <mergeCell ref="B271:B274"/>
    <mergeCell ref="A275:A278"/>
    <mergeCell ref="B275:B278"/>
    <mergeCell ref="A228:A236"/>
    <mergeCell ref="A241:A245"/>
    <mergeCell ref="B241:B245"/>
    <mergeCell ref="A251:A253"/>
    <mergeCell ref="B251:B253"/>
    <mergeCell ref="A266:A270"/>
    <mergeCell ref="B266:B270"/>
    <mergeCell ref="A254:A257"/>
    <mergeCell ref="B254:B257"/>
    <mergeCell ref="A262:A265"/>
    <mergeCell ref="B262:B265"/>
    <mergeCell ref="B203:B207"/>
    <mergeCell ref="C214:C215"/>
    <mergeCell ref="A208:A212"/>
    <mergeCell ref="C242:C243"/>
    <mergeCell ref="C209:C210"/>
    <mergeCell ref="D247:D248"/>
    <mergeCell ref="E247:E248"/>
    <mergeCell ref="F247:F248"/>
    <mergeCell ref="G247:G248"/>
    <mergeCell ref="D242:D243"/>
    <mergeCell ref="D126:D127"/>
    <mergeCell ref="E126:E127"/>
    <mergeCell ref="F126:F127"/>
    <mergeCell ref="G126:G127"/>
    <mergeCell ref="D209:D210"/>
    <mergeCell ref="E209:E210"/>
    <mergeCell ref="F209:F210"/>
    <mergeCell ref="G209:G210"/>
    <mergeCell ref="E242:E243"/>
    <mergeCell ref="F242:F243"/>
    <mergeCell ref="G242:G243"/>
    <mergeCell ref="C89:C90"/>
    <mergeCell ref="D89:D90"/>
    <mergeCell ref="E89:E90"/>
    <mergeCell ref="F89:F90"/>
    <mergeCell ref="G89:G90"/>
    <mergeCell ref="C190:C191"/>
    <mergeCell ref="D190:D191"/>
    <mergeCell ref="E190:E191"/>
    <mergeCell ref="F190:F191"/>
    <mergeCell ref="G190:G191"/>
    <mergeCell ref="C126:C127"/>
    <mergeCell ref="C167:C168"/>
    <mergeCell ref="D167:D168"/>
    <mergeCell ref="E167:E168"/>
    <mergeCell ref="F167:F168"/>
    <mergeCell ref="G167:G168"/>
    <mergeCell ref="J167:J168"/>
    <mergeCell ref="K167:K168"/>
    <mergeCell ref="L167:L168"/>
    <mergeCell ref="M167:M168"/>
    <mergeCell ref="C194:C195"/>
    <mergeCell ref="D194:D195"/>
    <mergeCell ref="E194:E195"/>
    <mergeCell ref="F194:F195"/>
    <mergeCell ref="G194:G195"/>
    <mergeCell ref="H194:H195"/>
    <mergeCell ref="I194:I195"/>
    <mergeCell ref="J194:J195"/>
    <mergeCell ref="K194:K195"/>
    <mergeCell ref="L194:L195"/>
    <mergeCell ref="M194:M195"/>
    <mergeCell ref="H190:H191"/>
    <mergeCell ref="I190:I191"/>
    <mergeCell ref="J190:J191"/>
    <mergeCell ref="K190:K191"/>
    <mergeCell ref="L190:L191"/>
    <mergeCell ref="M190:M191"/>
    <mergeCell ref="H167:H168"/>
    <mergeCell ref="I167:I168"/>
  </mergeCells>
  <pageMargins left="0.59055118110236227" right="0.31496062992125984" top="0.74803149606299213" bottom="0.55118110236220474" header="0.31496062992125984" footer="0.55118110236220474"/>
  <pageSetup paperSize="9" scale="45" firstPageNumber="110" fitToHeight="999" orientation="landscape" useFirstPageNumber="1" r:id="rId1"/>
  <headerFooter alignWithMargins="0">
    <firstHeader>&amp;L44</firstHeader>
  </headerFooter>
  <rowBreaks count="11" manualBreakCount="11">
    <brk id="39" max="18" man="1"/>
    <brk id="67" max="18" man="1"/>
    <brk id="82" max="18" man="1"/>
    <brk id="97" max="18" man="1"/>
    <brk id="152" max="18" man="1"/>
    <brk id="178" max="18" man="1"/>
    <brk id="197" max="18" man="1"/>
    <brk id="212" max="18" man="1"/>
    <brk id="236" max="18" man="1"/>
    <brk id="250" max="18" man="1"/>
    <brk id="265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3 ГП04</vt:lpstr>
      <vt:lpstr>'приложение 3 ГП04'!Заголовки_для_печати</vt:lpstr>
      <vt:lpstr>'приложение 3 ГП04'!Область_печати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pozdn_vn</dc:creator>
  <cp:lastModifiedBy>romahina_tv</cp:lastModifiedBy>
  <cp:lastPrinted>2020-02-28T08:15:58Z</cp:lastPrinted>
  <dcterms:created xsi:type="dcterms:W3CDTF">2013-02-20T13:44:07Z</dcterms:created>
  <dcterms:modified xsi:type="dcterms:W3CDTF">2020-02-28T12:12:30Z</dcterms:modified>
</cp:coreProperties>
</file>