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400" activeTab="1"/>
  </bookViews>
  <sheets>
    <sheet name="Приложение 5 ( с Рег. проектом)" sheetId="1" r:id="rId1"/>
    <sheet name="Приложение 5.1 Регион.проект" sheetId="2" r:id="rId2"/>
  </sheets>
  <definedNames>
    <definedName name="_xlnm.Print_Titles" localSheetId="0">'Приложение 5 ( с Рег. проектом)'!$11:$12</definedName>
    <definedName name="_xlnm.Print_Titles" localSheetId="1">'Приложение 5.1 Регион.проект'!$9:$10</definedName>
    <definedName name="_xlnm.Print_Area" localSheetId="0">'Приложение 5 ( с Рег. проектом)'!$A$1:$V$527</definedName>
    <definedName name="_xlnm.Print_Area" localSheetId="1">'Приложение 5.1 Регион.проект'!$A$1:$O$42</definedName>
  </definedNames>
  <calcPr fullCalcOnLoad="1"/>
</workbook>
</file>

<file path=xl/sharedStrings.xml><?xml version="1.0" encoding="utf-8"?>
<sst xmlns="http://schemas.openxmlformats.org/spreadsheetml/2006/main" count="4498" uniqueCount="465">
  <si>
    <t>областной бюджет/</t>
  </si>
  <si>
    <t>за счет бюджетных ассигнований областного бюджета и бюджетов территориальных государственных внебюджетных фондов Курской области</t>
  </si>
  <si>
    <t>Всего, в том числе</t>
  </si>
  <si>
    <t>Ежемесячная выплата в связи с рождением (усыновлением) первого ребенка</t>
  </si>
  <si>
    <t>федеральный бюджет, в том числе:</t>
  </si>
  <si>
    <t>Мероприятие 1.24.4</t>
  </si>
  <si>
    <t>Мероприятие 1.24.4.1</t>
  </si>
  <si>
    <t>Прочие мероприятия в области социальной политики (проведение областного мероприятия, посвященного Дню семьи, любви и верности, проведение мероприятия, посвященного Дню матери)</t>
  </si>
  <si>
    <t>средства Пенсионного фонда Российской Федерации</t>
  </si>
  <si>
    <t>Предоставление компенсации расходов малоимущим семьям и малоимущим одиноко проживающим гражданам по приобретению пользовательского оборудования для подключения к цифровому телевизионному вещанию</t>
  </si>
  <si>
    <t>ответственный исполнитель подпрограммы - комитет социального обеспечения, материнства и детства Курской области</t>
  </si>
  <si>
    <t xml:space="preserve">комитет социального обеспечения, материнства и детства Курской области
</t>
  </si>
  <si>
    <t>итого 2014-2024</t>
  </si>
  <si>
    <t>поставили разницу</t>
  </si>
  <si>
    <t>фед</t>
  </si>
  <si>
    <t>Итого 2019-2024гг.</t>
  </si>
  <si>
    <t>ответственный исполнитель государственной программы - комитет социального обеспечения, материнства и детства Курской области</t>
  </si>
  <si>
    <t>комитет социального обеспечения, материнства и детства Курской области</t>
  </si>
  <si>
    <t>Ресурсное обеспечение реализации государственной программы Курской области «Социальная поддержка граждан в Курской области»</t>
  </si>
  <si>
    <t>печать с 1 по 2</t>
  </si>
  <si>
    <t>Предоставление дополнительной меры социальной поддержки в виде единовременной денежной выплаты на проведение ремонта жилых помещений, расположенных на территории Курской области, закрепленных на праве собственности за детьми-сиротами и детьми, оставшимися без попечения родителей, а также лицами из числа детей-сирот и детей, оставшихся без попечения родителей</t>
  </si>
  <si>
    <t>Оказание поддержки детям-сиротам и детям, оставшимся без попечения родителей, лицам из числа детей-сирот и детей, оставшихся без попечения родителей, обучающимся и воспитывающимся в областных государственных образовательных организациях всех типов и видов, лечебно-профилактических учреждениях, учреждениях социального обслуживания Курской области</t>
  </si>
  <si>
    <t>Объемы бюджетных ассигнований (тыс. рублей), годы</t>
  </si>
  <si>
    <t>Основное мероприятие 1.01</t>
  </si>
  <si>
    <t>Основное мероприятие 1.02</t>
  </si>
  <si>
    <t>Основное мероприятие 1.03</t>
  </si>
  <si>
    <t>Мероприятие 1.03.1</t>
  </si>
  <si>
    <t>Мероприятие 1.03.2</t>
  </si>
  <si>
    <t>Мероприятие 1.03.3</t>
  </si>
  <si>
    <t>Мероприятие 1.03.4</t>
  </si>
  <si>
    <t>Мероприятие 1.03.5</t>
  </si>
  <si>
    <t>Основное мероприятие 1.04</t>
  </si>
  <si>
    <t>Мероприятие 1.04.1</t>
  </si>
  <si>
    <t>Мероприятие 1.04.2</t>
  </si>
  <si>
    <t>Мероприятие 1.04.3</t>
  </si>
  <si>
    <t>Мероприятие 1.04.4</t>
  </si>
  <si>
    <t>Основное мероприятие 1.05</t>
  </si>
  <si>
    <t>Мероприятие 1.05.1</t>
  </si>
  <si>
    <t>Мероприятие 1.05.2</t>
  </si>
  <si>
    <t>Основное мероприятие 1.06</t>
  </si>
  <si>
    <t>Мероприятие 1.06.1</t>
  </si>
  <si>
    <t>Мероприятие 1.06.2</t>
  </si>
  <si>
    <t>Мероприятие 1.06.3</t>
  </si>
  <si>
    <t>Мероприятие 1.06.4</t>
  </si>
  <si>
    <t>Основное мероприятие 1.07</t>
  </si>
  <si>
    <t>Основное мероприятие 1.08</t>
  </si>
  <si>
    <t>Основное мероприятие 1.09</t>
  </si>
  <si>
    <t>Основное мероприятие 1.10</t>
  </si>
  <si>
    <t>Основное мероприятие 1.11</t>
  </si>
  <si>
    <t>Основное мероприятие 1.12</t>
  </si>
  <si>
    <t>Основное мероприятие 1.13</t>
  </si>
  <si>
    <t>Основное мероприятие 1.14</t>
  </si>
  <si>
    <t>Основное мероприятие 1.15</t>
  </si>
  <si>
    <t>Основное мероприятие 1.16*</t>
  </si>
  <si>
    <t>Основное мероприятие 1.17</t>
  </si>
  <si>
    <t>Основное мероприятие 1.18</t>
  </si>
  <si>
    <t>Основное мероприятие 1.19</t>
  </si>
  <si>
    <t>Основное мероприятие 1.20</t>
  </si>
  <si>
    <t>Основное мероприятие 1.21</t>
  </si>
  <si>
    <t>Основное мероприятие 1.22</t>
  </si>
  <si>
    <t>Мероприятие 1.22.1</t>
  </si>
  <si>
    <t>Основное мероприятие 1.23</t>
  </si>
  <si>
    <t>Основное мероприятие 1.24</t>
  </si>
  <si>
    <t>Мероприятие 1.24.1</t>
  </si>
  <si>
    <t>Мероприятие 1.24.2</t>
  </si>
  <si>
    <t>Мероприятие 1.24.3</t>
  </si>
  <si>
    <t>Основное мероприятие 1.24.5</t>
  </si>
  <si>
    <t>Основное мероприятие 1.25</t>
  </si>
  <si>
    <t>Основное мероприятие 1.26</t>
  </si>
  <si>
    <t>Основное мероприятие 2.01</t>
  </si>
  <si>
    <t>Основное мероприятие 2.02</t>
  </si>
  <si>
    <t>Основное мероприятие 2.03</t>
  </si>
  <si>
    <t>Основное мероприятие 2.04</t>
  </si>
  <si>
    <t>Основное мероприятие 2.05</t>
  </si>
  <si>
    <t>Основное мероприятие 2.06</t>
  </si>
  <si>
    <t>Мероприятие 2.06.1</t>
  </si>
  <si>
    <t>Мероприятие 2.06.2</t>
  </si>
  <si>
    <t>Основное мероприятие 2.07</t>
  </si>
  <si>
    <t>Основное мероприятие 2.08</t>
  </si>
  <si>
    <t>Основное мероприятие 3.01</t>
  </si>
  <si>
    <t>Мероприятие 3.01.1</t>
  </si>
  <si>
    <t>Мероприятие 3.01.2</t>
  </si>
  <si>
    <t>участник - комитет молодежной политики и туризма Курской области</t>
  </si>
  <si>
    <t>Реализация Закона Курской области «О детях войны»</t>
  </si>
  <si>
    <t>участник - комитет молодежной политики Курской области</t>
  </si>
  <si>
    <t>комитет молодежной политики и туризма Курской области</t>
  </si>
  <si>
    <t>комитет молодежной политики Курской области</t>
  </si>
  <si>
    <t>Мероприятие 3.01.3</t>
  </si>
  <si>
    <t>Мероприятие 3.01.4</t>
  </si>
  <si>
    <t>Мероприятие 3.01.5</t>
  </si>
  <si>
    <t>Мероприятие 3.01.6</t>
  </si>
  <si>
    <t>Мероприятие 3.01.7</t>
  </si>
  <si>
    <t>Мероприятие 3.01.8</t>
  </si>
  <si>
    <t>Мероприятие 3.01.9</t>
  </si>
  <si>
    <t>Мероприятие 3.01.10</t>
  </si>
  <si>
    <t>Мероприятие 3.01.11</t>
  </si>
  <si>
    <t>Мероприятие 3.01.12</t>
  </si>
  <si>
    <t>Мероприятие 3.01.13</t>
  </si>
  <si>
    <t>Мероприятие 3.01.14</t>
  </si>
  <si>
    <t>Мероприятие 3.01.15</t>
  </si>
  <si>
    <t>Мероприятие 3.01.16</t>
  </si>
  <si>
    <t>Основное мероприятие 3.02</t>
  </si>
  <si>
    <t>Мероприятие 3.02.1</t>
  </si>
  <si>
    <t>Мероприятие 3.02.2</t>
  </si>
  <si>
    <t>Мероприятие 3.02.3</t>
  </si>
  <si>
    <t>Мероприятие 3.02.4</t>
  </si>
  <si>
    <t>Мероприятие 3.02.5</t>
  </si>
  <si>
    <t>Мероприятие 3.02.6</t>
  </si>
  <si>
    <t>Мероприятие 3.02.7</t>
  </si>
  <si>
    <t>Основное мероприятие 3.03</t>
  </si>
  <si>
    <t>Основное мероприятие 3.04</t>
  </si>
  <si>
    <t>Мероприятие 3.04.1*</t>
  </si>
  <si>
    <t>Мероприятие 3.04.2</t>
  </si>
  <si>
    <t>Основное мероприятие 3.05</t>
  </si>
  <si>
    <t>Основное мероприятие 3.06</t>
  </si>
  <si>
    <t>Основное мероприятие 3.07</t>
  </si>
  <si>
    <t>Мероприятие 3.07.1</t>
  </si>
  <si>
    <t>Мероприятие 3.07.2</t>
  </si>
  <si>
    <t>Мероприятие 3.07.3</t>
  </si>
  <si>
    <t>Основное мероприятие 3.08*</t>
  </si>
  <si>
    <t>Основное мероприятие 3.09</t>
  </si>
  <si>
    <t>Основное мероприятие 3.10</t>
  </si>
  <si>
    <t>Основное мероприятие 3.11</t>
  </si>
  <si>
    <t>Мероприятие 3.11.1</t>
  </si>
  <si>
    <t>Основное мероприятие 3.12</t>
  </si>
  <si>
    <t>Основное мероприятие 3.13</t>
  </si>
  <si>
    <t>Основное мероприятие 3.14</t>
  </si>
  <si>
    <t>Основное мероприятие 3.15</t>
  </si>
  <si>
    <t>Основное мероприятие 4.01</t>
  </si>
  <si>
    <t>Основное мероприятие 4.02</t>
  </si>
  <si>
    <t>Мероприятие 4.02.1</t>
  </si>
  <si>
    <t>Мероприятие 4.02.2</t>
  </si>
  <si>
    <t>Основное мероприятие 5.01</t>
  </si>
  <si>
    <t>Основное мероприятие 5.02</t>
  </si>
  <si>
    <t>Мероприятие 5.02.1</t>
  </si>
  <si>
    <t>Мероприятие 5.02.2</t>
  </si>
  <si>
    <t>Мероприятие 5.02.3</t>
  </si>
  <si>
    <t>Мероприятие 5.02.4</t>
  </si>
  <si>
    <t>Мероприятие 5.02.5</t>
  </si>
  <si>
    <t>Мероприятие 5.02.6</t>
  </si>
  <si>
    <t>Мероприятие 5.02.7</t>
  </si>
  <si>
    <t>Мероприятие 5.02.8</t>
  </si>
  <si>
    <t>Основное мероприятие 5.03</t>
  </si>
  <si>
    <t>Основное мероприятие 5.04</t>
  </si>
  <si>
    <t>Основное мероприятие 5.05</t>
  </si>
  <si>
    <t>Мероприятие 5.05.1</t>
  </si>
  <si>
    <t>Оказание мер социальной поддержки лицам, удостоенным почетных званий Курской области</t>
  </si>
  <si>
    <t>Основное мероприятие 1.27</t>
  </si>
  <si>
    <t>Основное мероприятие 3.16</t>
  </si>
  <si>
    <t>Основное мероприятие 3.17</t>
  </si>
  <si>
    <t>Ежегодная денежная выплата многодетным семьям на обеспечение школьной формой, а также спортивной формой на детей</t>
  </si>
  <si>
    <t>Приобретение наборов для новорожденных детей Курской области с необходимыми предметами</t>
  </si>
  <si>
    <t>Предоставление субсидий социально ориентированным некоммерческим организациям</t>
  </si>
  <si>
    <t>Комитет молодежной политики Курской области</t>
  </si>
  <si>
    <t>Мероприятие 3.14.1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</si>
  <si>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</si>
  <si>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Мероприятие 3.14.2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</si>
  <si>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</si>
  <si>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 xml:space="preserve"> -</t>
  </si>
  <si>
    <t>федеральный бюджет, в том числе</t>
  </si>
  <si>
    <t xml:space="preserve">Всего, в том числе:
</t>
  </si>
  <si>
    <t>Обеспечение деятельности подведомственных государственных учреждений  социальной помощи и реабилитации</t>
  </si>
  <si>
    <t xml:space="preserve">Единовременная выплата семьям с детьми в возрасте от 16 до 18 лет </t>
  </si>
  <si>
    <t>Мероприятие 3.01.17</t>
  </si>
  <si>
    <t>Мероприятие 3.01.18</t>
  </si>
  <si>
    <t>Ежемесячная выплата на детей в возрасте от трех до семи лет включительно</t>
  </si>
  <si>
    <t>Мероприятие 3.01.19</t>
  </si>
  <si>
    <t>Мероприятие 3.01.20</t>
  </si>
  <si>
    <t>Ежемесячная выплата на детей в возрасте от трех до семи лет включительно, за счет средств областного бюджета</t>
  </si>
  <si>
    <t>Ежемесячная выплата на детей в возрасте от трех до семи лет включительно (с софинансированием расходов из средств резервного фонда Правительства Российской Федерации)</t>
  </si>
  <si>
    <t>Мероприятие 3.01.21</t>
  </si>
  <si>
    <t>Субвенции местным бюджетам на содержание работников, осуществляющихотдельные государственные полномочияпо назначению и выплате ежемесячной денежной выплаты на детей в возрасте от трех до семи лет включительно</t>
  </si>
  <si>
    <t>Мероприятие проекта 2.Р3.3</t>
  </si>
  <si>
    <t>Мероприятие проекта 2.Р3.4</t>
  </si>
  <si>
    <t>Бюджетные инвестиции в объекты государственной собственности Курской области</t>
  </si>
  <si>
    <t>Финансовое обеспечение программ, направленных на обеспечение безопасных и комфортных условий предоставления социальных услуг в сфере социального обслуживания</t>
  </si>
  <si>
    <t xml:space="preserve">комитет строительства Курской области
</t>
  </si>
  <si>
    <t>1.5</t>
  </si>
  <si>
    <t>Мероприятие 1.21.1</t>
  </si>
  <si>
    <t>Мероприятие 1.21.2</t>
  </si>
  <si>
    <t>Осуществление реализации комплекса мер, направленных на внедрение в практику работы социальных контрактов при оказании государственной социальной помощи малоимущим гражданам</t>
  </si>
  <si>
    <t>Оказание государственной социальной помощи на основании социального контракта отдельным категориям граждан</t>
  </si>
  <si>
    <t>1.6</t>
  </si>
  <si>
    <t>от __________________ № _____________ )</t>
  </si>
  <si>
    <t>«Приложение № 5</t>
  </si>
  <si>
    <t>Ежемесячное пособие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включая лиц, обучающихся по очной форме обучения в образовательных учреждениях начального профессионального, среднего профессионального и высшего профессионального образования и учреждениях послевузовского профессионального образования, женщин, уволенных в период беременности, отпуска по беременности и родам, и лиц, уволенных в период отпуска по уходу за ребенком в связи с ликвидацией организаций, прекращением деятельности (полномочий) физическими лицами в установленном порядке, в том числе за счет резервного фонда Правительства Российской Федерации</t>
  </si>
  <si>
    <t>Подпрограмма 1</t>
  </si>
  <si>
    <t xml:space="preserve">Подпрограмма 2 </t>
  </si>
  <si>
    <t xml:space="preserve">Подпрограмма 3 </t>
  </si>
  <si>
    <t xml:space="preserve">Подпрограмма 4 </t>
  </si>
  <si>
    <t xml:space="preserve">Подпрограмма 5 </t>
  </si>
  <si>
    <t>Подпрограмма 6</t>
  </si>
  <si>
    <t>Наименование государственной программы, подпрограммы государствен-
ной программы, структурного элемента подпрограммы</t>
  </si>
  <si>
    <t>СЭП</t>
  </si>
  <si>
    <t>Ежемесячное пособие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включая лиц, обучающихся по очной форме обучения в образовательных учреждениях начального профессионального, среднего профессионального и высшего профессионального образования и учреждениях послевузовского профессионального образования, женщин, уволенных в период беременности, отпуска по беременности и родам, и лиц, уволенных в период отпуска по уходу за ребенком в связи с ликвидацией организаций, прекращением деятельности (полномочий) физическими лицами в установленном порядке, за счет средств резервного фонда Правительства Российской Федерации</t>
  </si>
  <si>
    <t>Мероприятие 3.01.22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</si>
  <si>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</si>
  <si>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2.8</t>
  </si>
  <si>
    <t>Мероприятие проекта 3.Р1.8</t>
  </si>
  <si>
    <t>Основное мероприятие 6.01</t>
  </si>
  <si>
    <t>Мероприятие 6.01.1</t>
  </si>
  <si>
    <t>Мероприятие 6.01.2</t>
  </si>
  <si>
    <t>Мероприятие 6.01.3</t>
  </si>
  <si>
    <t>Основное мероприятие 6.02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</si>
  <si>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
25 апреля 2002 года № 40-ФЗ «Об обязательном страховании гражданской ответственности владельцев транспортных средств»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</si>
  <si>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
19 мая 1995 года № 81-ФЗ «О государственных пособиях гражданам, имеющим детей»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</si>
  <si>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от 
24 июня 1999 года № 120-ФЗ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</si>
  <si>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 xml:space="preserve">              * Начиная с 2017 года данное мероприятие реализуется в рамках государственной программы Курской области «Профилактика правонарушений в Курской области».</t>
  </si>
  <si>
    <t>Приложение № 5.1</t>
  </si>
  <si>
    <t>Предоставление отдельным категориям граждан государственной социальной помощи в части 
санаторно-курортного лечения в санаторно-курортных организациях, расположенных в Республике Крым и г. Севастополе</t>
  </si>
  <si>
    <t>Оказание социальной поддержки отдельным категориям граждан по оплате жилого помещения и коммунальных услуг</t>
  </si>
  <si>
    <t>Укрепление материально-технической базы стационарных учреждений социального обслуживания и оказание адресной социальной помощи неработающим пенсионерам, софинансируемых за счет средств Пенсионного фонда Российской Федерации</t>
  </si>
  <si>
    <t>Прочие мероприятия в области социальной политики (проведение областного мероприятия, посвященного Дню семьи, любви и верности, ежегодное проведение новогодней Губернаторской елки для детей в Курском государственном драматическом театре 
им. А.С. Пушкина с участием артистов театра и обеспечение детей новогодними подарками, в том числе детей, находящихся в трудной жизненной ситуации, детей из многодетных семей, семей военнослужащих и сотрудников органов внутренних дел, погибших при исполнении служебных обязанностей)</t>
  </si>
  <si>
    <t>Расходы на обеспечение деятельности (оказание услуг) государственных учреждений</t>
  </si>
  <si>
    <t>Субсидии на оказание финансовой поддержки областному Совету ветеранов войны, труда, Вооруженных Сил и правоохранительных органов</t>
  </si>
  <si>
    <t xml:space="preserve">Финансовое обеспечение полномочий, переданных местным бюджетам на содержание работников, в сфере социальной защиты населения </t>
  </si>
  <si>
    <t>Всего, в том числе:</t>
  </si>
  <si>
    <t>Всего</t>
  </si>
  <si>
    <t xml:space="preserve">Всего, в том числе:
</t>
  </si>
  <si>
    <t>Меры социальной поддержки на обеспечение полноценным питанием беременных женщин, кормящих матерей, а также детей в возрасте до трех лет по заключению врачей (ежемесячная денежная выплата на приобретение продуктов питания)</t>
  </si>
  <si>
    <t>Пособие при рождении ребенка гражданам, не подлежащим обязательному социальному страхованию, на случай временной нетрудоспособности и в связи с материнством</t>
  </si>
  <si>
    <t xml:space="preserve">комитет социального обеспечения Курской области
</t>
  </si>
  <si>
    <t>Предоставление субсидии учреждениям социального обслуживания, основанным на иных формах собственности, осуществляющим деятельность по предоставлению социальных услуг гражданам, признанным нуждающимися в предоставлении социальных услуг</t>
  </si>
  <si>
    <t>Ресурсное обеспечение региональных проектов Курской области</t>
  </si>
  <si>
    <t>Приобретение автотранспорта в целях осуществления доставки лиц старше 65 лет, проживающих в сельской местности, в медицинские организации</t>
  </si>
  <si>
    <t>Наименование</t>
  </si>
  <si>
    <t>№ п/п</t>
  </si>
  <si>
    <t>за счет бюджетных ассигнований областного и федерального бюджетов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</si>
  <si>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</si>
  <si>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</si>
  <si>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</si>
  <si>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</si>
  <si>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</si>
  <si>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</si>
  <si>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</si>
  <si>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</si>
  <si>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</si>
  <si>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2.7</t>
  </si>
  <si>
    <t>Р3</t>
  </si>
  <si>
    <t>Р1</t>
  </si>
  <si>
    <t>Региональный проект 2.Р3</t>
  </si>
  <si>
    <t>«Старшее поколение»</t>
  </si>
  <si>
    <t>Мероприятие проекта 2.Р3.1</t>
  </si>
  <si>
    <t>Мероприятие проекта 2.Р3.2</t>
  </si>
  <si>
    <t>участник - комитет социального обеспечения Курской области</t>
  </si>
  <si>
    <t>участник - комитет по культуре Курской области</t>
  </si>
  <si>
    <t>«Финансовая поддержка семей при рождении детей»</t>
  </si>
  <si>
    <t>Региональный проект 3.Р1</t>
  </si>
  <si>
    <t>Мероприятие проекта 3.Р1.1</t>
  </si>
  <si>
    <t>Мероприятие проекта 3.Р1.2</t>
  </si>
  <si>
    <t>Мероприятие проекта 3.Р1.3</t>
  </si>
  <si>
    <t>Мероприятие проекта 3.Р1.4</t>
  </si>
  <si>
    <t>Мероприятие проекта 3.Р1.5</t>
  </si>
  <si>
    <t>Мероприятие проекта 3.Р1.6</t>
  </si>
  <si>
    <t>Мероприятие проекта 3.Р1.7</t>
  </si>
  <si>
    <t>Региональный проект 4.Р3</t>
  </si>
  <si>
    <t>Мероприятие проекта  4.Р3.1</t>
  </si>
  <si>
    <t>Региональный проект 5.Р3</t>
  </si>
  <si>
    <t>Мероприятие проекта 5.Р3.1</t>
  </si>
  <si>
    <t>Региональный проект «Старшее поколение»</t>
  </si>
  <si>
    <t>Региональный проект «Финансовая поддержка семей при рождении детей»</t>
  </si>
  <si>
    <t>2.6</t>
  </si>
  <si>
    <t>Реализация областных социальных программ, связанных с укреплением  материально-технической базы стационарных учреждений социаль-
ного обслуживания и оказанием адресной социальной помощи неработающим пенсионерам, софинансируемых за счет средств Пенсионного фонда Российской Федерации</t>
  </si>
  <si>
    <t>Организация осуществления государственных выплат и пособий гражданам, имеющим детей, детям-сиротам и детям, оставшимся без попечения родителей, предоставление областного материнского капитала</t>
  </si>
  <si>
    <t>Единовременные выплаты при усыновлении (удочерении) ребенка</t>
  </si>
  <si>
    <t>Единовременные выплаты семьям при одновременном рождении трех и более детей</t>
  </si>
  <si>
    <t>Выплата единовременного пособия при всех формах устройства детей, лишенных родительского попечения, в семью</t>
  </si>
  <si>
    <t>Выплаты на содержание усыновленного ребенка</t>
  </si>
  <si>
    <t>Субвенции местным бюджетам на содержание ребенка в семье опекуна и приемной семье, а также вознаграждение, причитающееся приемному родителю</t>
  </si>
  <si>
    <t>Организация подготовки лиц, желающих принять на воспитание в свою семью ребенка, оставшегося без попечения родителей</t>
  </si>
  <si>
    <t>Обеспечение деятельности и выполнение функций государственных органов</t>
  </si>
  <si>
    <t>Администрация Курской области</t>
  </si>
  <si>
    <t>Повышение уровня и качества жизни пожилых людей</t>
  </si>
  <si>
    <t>участник - комитет здравоохранения Курской области</t>
  </si>
  <si>
    <t>Повышение уровня профессиональной подготовки специалистов, работающих с гражданами старшего поколения, поднятие престижа профессии социального работника</t>
  </si>
  <si>
    <t>Приобретение автомобильного транспорта для мобильных бригад учреждений социального обслуживания</t>
  </si>
  <si>
    <t>Организация мер по укреплению здоровья, занятости, культурному досугу пожилых граждан</t>
  </si>
  <si>
    <t>комитет здравоохранения Курской области</t>
  </si>
  <si>
    <t>Функционирование сайта и форума для общения пожилых людей</t>
  </si>
  <si>
    <t>Обеспечение реализации государственной программы и прочие мероприятия в области социального обеспечения</t>
  </si>
  <si>
    <t>Выполнение других (прочих) обязательств Курской области</t>
  </si>
  <si>
    <t>Субвенции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</si>
  <si>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Меры социальной поддержки гражданам, пострадавшим от радиации</t>
  </si>
  <si>
    <t>Субвенция на обеспечение мер социальной поддержки ветеранов труда и тружеников тыла</t>
  </si>
  <si>
    <t>Государственная социальная помощь и оказание мер социальной поддержки инвалидам</t>
  </si>
  <si>
    <t>Предоставление государственной социальной помощи отдельным категориям граждан в части оплаты санаторно-курортного лечения, а также проезда на междугороднем транспорте к месту лечения и обратно</t>
  </si>
  <si>
    <t>Оказание мер социальной поддержки по оплате жилищно-коммунальных услуг отдельным категориям граждан</t>
  </si>
  <si>
    <t>03 1 06 12440</t>
  </si>
  <si>
    <t>Предоставление гражданам субсидий на оплату жилых помещений и коммунальных услуг</t>
  </si>
  <si>
    <t>Оказание мер социальной поддержки гражданам при возникновении поствакцинальных осложнений</t>
  </si>
  <si>
    <t>Оказание мер социальной поддержки реабилитированным лицам</t>
  </si>
  <si>
    <t>Оказание поддержки в связи с погребением</t>
  </si>
  <si>
    <t>Оказание мер социальной поддержки спасателям профессионально-спасательных служб</t>
  </si>
  <si>
    <t>Осуществление протезно-ортопедической помощи лицам, не являющимся инвалидами, но по медицинским показаниям нуждающимся в этих изделиях</t>
  </si>
  <si>
    <t>Предоставление денежной компенсации расходов на бензин или другие виды топлива, ремонт транспортных средств и на запчасти к ним</t>
  </si>
  <si>
    <t>Обеспечение деятельности автономных учреждений в сфере социального обслуживания граждан</t>
  </si>
  <si>
    <t>03 1 22 00000</t>
  </si>
  <si>
    <t>03 1 23 00000</t>
  </si>
  <si>
    <t>Субвенции местным бюджетам на содержание работников, осуществляющих переданные государственные полномочия в сфере социальной защиты</t>
  </si>
  <si>
    <t>Формирование нормативной правовой базы, обеспечивающей совершенствование системы социального обслуживания населения в Курской области</t>
  </si>
  <si>
    <t>03 2 02 00000</t>
  </si>
  <si>
    <t>03 2 03 00000</t>
  </si>
  <si>
    <t>03 2 04 00000</t>
  </si>
  <si>
    <t>Обеспечение деятельности подведомственных областных государственных учреждений социального обслуживания населения (дома-интернаты, комплексные центры)</t>
  </si>
  <si>
    <t>03 2 06 10010</t>
  </si>
  <si>
    <t>03 2 08 12470</t>
  </si>
  <si>
    <t>Ежемесячное пособие при усыновлении (удочерении) второго, третьего и каждого последующего ребенка до достижения ими возраста трех лет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</si>
  <si>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</si>
  <si>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Прочие мероприятия в области социальной политики</t>
  </si>
  <si>
    <t>03 3 01 12460</t>
  </si>
  <si>
    <t>Реализация проектов, направленных на приобщение к семейному чтению и информационную поддержку молодых родителей</t>
  </si>
  <si>
    <t>Пособие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</si>
  <si>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Пособие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</si>
  <si>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Осуществление комплексных мероприятий, направленных на профилактику беспризорности, в том числе обеспечение деятельности, связанной с перевозкой несовершеннолетних и повышением эффективности реабилитационной работы с несовершеннолетними, находящимися в трудной жизненной ситуации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</si>
  <si>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 в Курской области</t>
  </si>
  <si>
    <t>Государственная поддержка многодетных семей</t>
  </si>
  <si>
    <t xml:space="preserve">х </t>
  </si>
  <si>
    <t>03 5 02 11450</t>
  </si>
  <si>
    <t>Софинансирование социальных программ</t>
  </si>
  <si>
    <t>03 5 05 R2090</t>
  </si>
  <si>
    <t>Статус</t>
  </si>
  <si>
    <t>Ответственный исполнитель, соисполнители, участники</t>
  </si>
  <si>
    <t>Код бюджетной классификации</t>
  </si>
  <si>
    <t>ГРБС</t>
  </si>
  <si>
    <t>Рз Пр</t>
  </si>
  <si>
    <t>ЦСР</t>
  </si>
  <si>
    <t>ВР</t>
  </si>
  <si>
    <t>Государствен-
ная программа</t>
  </si>
  <si>
    <t>Социальная поддержка граждан в Курской области</t>
  </si>
  <si>
    <t>х</t>
  </si>
  <si>
    <t>ответственный исполнитель государственной программы - комитет социального обеспечения Курской области</t>
  </si>
  <si>
    <t>соисполнитель - департамент по опеке и попечительству, семейной и демографической политике Курской области</t>
  </si>
  <si>
    <t>участник - комитет по культуре  Курской области</t>
  </si>
  <si>
    <t>участник - управление ветеринарии Курской области</t>
  </si>
  <si>
    <t>участник - Администрация Курской области</t>
  </si>
  <si>
    <t>Развитие мер социальной поддержки отдельных категорий граждан</t>
  </si>
  <si>
    <t>ответственный исполнитель подпрограммы - комитет социального обеспечения Курской области</t>
  </si>
  <si>
    <t>комитет социального обеспечения Курской области</t>
  </si>
  <si>
    <t>управление ветеринарии Курской области</t>
  </si>
  <si>
    <t>0113</t>
  </si>
  <si>
    <t>Выплата пенсий за выслугу лет и доплат к пенсиям государственных гражданских служащих Курской области</t>
  </si>
  <si>
    <t>1003</t>
  </si>
  <si>
    <t>Ежемесячное пособие на ребенка</t>
  </si>
  <si>
    <t xml:space="preserve">Обеспечение мер социальной поддержки ветеранов труда </t>
  </si>
  <si>
    <t>Обеспечение мер социальной поддержки тружеников тыла</t>
  </si>
  <si>
    <t>Дополнительное ежемесячное материальное обеспечение участников разминирования территории Курской области в 1943-1948 годах</t>
  </si>
  <si>
    <t>Ежемесячная компенсация лицам, проходившим службу по призыву, ставшим инвалидами вследствие военной травмы</t>
  </si>
  <si>
    <t xml:space="preserve">Оказание адресной социальной помощи на проведение работ по газификации жилья отдельным категориям  граждан </t>
  </si>
  <si>
    <t>Меры социальной поддержки многодетным семьям (компенсационная выплата по ЖКУ)</t>
  </si>
  <si>
    <t>1002</t>
  </si>
  <si>
    <t>Оплата жилищно-коммунальных услуг отдельным категориям граждан</t>
  </si>
  <si>
    <t>Внедрение в практику работы социальных контрактов при оказании государственной социальной помощи малоимущим гражданам</t>
  </si>
  <si>
    <t>200</t>
  </si>
  <si>
    <t>Совершенствование законодательства в области предоставления мер социальной поддержки отдельных категорий граждан</t>
  </si>
  <si>
    <t>Модернизация и развитие социального обслуживания населения</t>
  </si>
  <si>
    <t>Внедрение в практику работы учреждений социального обслуживания населения норм, нормативов, стандартов предоставления социальных услуг</t>
  </si>
  <si>
    <t xml:space="preserve">Формирование независимой системы оценки качества работы организаций, оказывающих социальные услуги </t>
  </si>
  <si>
    <t>Совершенствование системы оплаты труда</t>
  </si>
  <si>
    <t>Привлечение в сферу социального обслуживания населения бизнеса и социально ориентированных некоммерческих организаций, благотворителей и добровольцев</t>
  </si>
  <si>
    <t xml:space="preserve">Осуществление бюджетных инвестиций в строительство и реконструкцию объектов социального обслуживания населения Курской  области, оказывающих социальные услуги гражданам пожилого возраста и инвалидам </t>
  </si>
  <si>
    <t>Улучшение демографической ситуации, совершенствование социальной поддержки семьи и детей</t>
  </si>
  <si>
    <t>ответственный исполнитель подпрограммы - департамент по опеке и попечительству, семейной и демографической политике Курской области</t>
  </si>
  <si>
    <t>Обеспечение реализации комплекса мер, направленных на улучшение демографической ситуации в Курской области</t>
  </si>
  <si>
    <t>департамент по опеке и попечительству, семейной и демографической политике Курской области</t>
  </si>
  <si>
    <t>комитет по культуре  Курской области</t>
  </si>
  <si>
    <t>Выплата ежемесячного пособия семьям при рождении второго ребенка</t>
  </si>
  <si>
    <t>Выплата ежемесячного пособия многодетным семьям, воспитывающим восемь и более детей</t>
  </si>
  <si>
    <t>03 1 5407</t>
  </si>
  <si>
    <t>03 3 1246</t>
  </si>
  <si>
    <t>03 6 01 10040</t>
  </si>
  <si>
    <t>03 6 1324</t>
  </si>
  <si>
    <t>03 2 01 00000</t>
  </si>
  <si>
    <t>-</t>
  </si>
  <si>
    <t>Совершенствование механизмов выявления и учета граждан-получателей мер социальной поддержки, в т.ч. в рамках межведомственного обмена информацией</t>
  </si>
  <si>
    <t>Обеспечение деятельности комиссий по делам несовершеннолетних и защите их прав</t>
  </si>
  <si>
    <t>Обеспечение деятельности и выполнение функций департамента по опеке и попечительству, семейной и демографической политике Курской области</t>
  </si>
  <si>
    <t>Обеспечение исполнения переданных органам местного самоуправления государственных полномочий по организации и осуществлению деятельности по опеке и попечительству</t>
  </si>
  <si>
    <t>комитет социального обеспечения Курской области и бюджетные учреждения</t>
  </si>
  <si>
    <t>Осуществление организации мер, направленных на развитие форм обслуживания, направленных на совершенствование социального обслуживания и расширение перечня предоставляемых услуг гражданам пожилого возраста</t>
  </si>
  <si>
    <t>Обеспечение деятельности и исполнение функций органов исполнительной власти в сфере социального обеспечения</t>
  </si>
  <si>
    <t>Расходы на выплату персоналу в целях обеспечения выполнения функций казенными учреждениями</t>
  </si>
  <si>
    <t>Обеспечение подготовки и сопровождения замещающих семей, в том числе создание и обеспечение деятельности служб профилактики социального сиротства и содействия семейному устройству детей-сирот, и организационно-методическая поддержка их деятельности</t>
  </si>
  <si>
    <t>Оказание мер социальной поддержки ветеранам Великой Отечественной войны, боевых действий и их семьям, ветеранам труда и труженикам тыла</t>
  </si>
  <si>
    <t>участник - комитет здравоохранения  Курской области</t>
  </si>
  <si>
    <t>Предоставление выплат пенсий за выслугу лет, доплат к пенсиям государственных гражданских служащих Курской области; доплат к пенсии и единовременных выплат в соответствии с Законом Курской области «О звании «Почетный гражданин Курской области»</t>
  </si>
  <si>
    <t>Закон Курской области «О звании «Почетный гражданин Курской области»</t>
  </si>
  <si>
    <t>Оказание мер социальной поддержки лицам, награжденным нагрудным знаком «Почетный донор России»</t>
  </si>
  <si>
    <t>Оказание мер социальной поддержки гражданам, имеющим звание «Ветеран труда Курской области»</t>
  </si>
  <si>
    <t>Оказание социальной помощи населению в рамках реализации Закона Курской области «О бесплатной юридической помощи в Курской области в рамках государственной системы бесплатной юридической помощи»</t>
  </si>
  <si>
    <t>Обеспечение деятельности учреждения ОКУ «Центр социальных выплат» по обеспечению социальных выплат населению</t>
  </si>
  <si>
    <t>Единовременное денежное поощрение при награждении орденом «Родительская слава»</t>
  </si>
  <si>
    <t>Реализация мероприятий, направленных на развитие и укрепление института семьи, в том числе проведение мероприятия, посвященного Дню семьи, любви и верности, награждение орденом «Родительская слава», проведение новогодних мероприятий и приобретение новогодних подарков</t>
  </si>
  <si>
    <t>Единовременное денежное поощрение за счет средств областного бюджета при награждении орденом «Родительская слава»</t>
  </si>
  <si>
    <t>Субвенции местным бюджетам на содержание работников, осуществляющих переданные государственные полномочия по предоставлению  компенсации  расходов на оплату жилых помещений и  коммунальных услуг</t>
  </si>
  <si>
    <t>03 1 25 10010</t>
  </si>
  <si>
    <t>Расходы на ежемесячные денежные выплаты семьям при рождении третьего и каждого последующего ребенка,  не подлежащие софинансированию из федерального бюджета</t>
  </si>
  <si>
    <t>03 3 01 12708</t>
  </si>
  <si>
    <t>03 3 03  12470</t>
  </si>
  <si>
    <t xml:space="preserve">03 1 24 13601 </t>
  </si>
  <si>
    <t>03 3 15 10010</t>
  </si>
  <si>
    <t>Обучение компьютерной грамотности неработающих пенсионеров</t>
  </si>
  <si>
    <t>Обеспечение деятельности (оказание услуг) государственных учреждений</t>
  </si>
  <si>
    <t>Функционирование областного казенного учреждения «Централизованная бухгалтерия при комитете социального обеспечения Курской области»</t>
  </si>
  <si>
    <t>Обеспечение жилыми помещениями детей-сирот и детей, оставшихся без попечения родителей, лиц из их числа</t>
  </si>
  <si>
    <t>Оказание мер социальной поддержки общественным организациям ветеранов войны, труда, Вооруженных Сил и правоохранительных органов</t>
  </si>
  <si>
    <t>Субвенции местным бюджетам на оказание финансовой поддержки общественным организациям ветеранов войны, труда, Вооруженных Сил и правоохранительных органов</t>
  </si>
  <si>
    <t>Повышение эффективности государственной поддержки социально ориентированных некоммерческих организаций</t>
  </si>
  <si>
    <t>(в редакции постановления
Администрации Курской области</t>
  </si>
  <si>
    <t>Компенсация отдельным категориям граждан оплаты взноса на капитальный ремонт общего имущества в многоквартирном доме</t>
  </si>
  <si>
    <t>03 5 01 10010</t>
  </si>
  <si>
    <t>Реализация комплекса мер, направленных на повышение уровня профессиональной подготовки специалистов органов и учреждений системы социальной защиты населения</t>
  </si>
  <si>
    <t xml:space="preserve">к государственной программе Курской области </t>
  </si>
  <si>
    <t>«Социальная поддержка граждан в Курской области»</t>
  </si>
  <si>
    <t>Выплата ежемесячного пособия малоимущим семьям, имеющим детей, в которых оба родителя являются студентами (обучающимися), и  студентам (обучающимся), являющимся одинокими родителями</t>
  </si>
  <si>
    <t>комитет  социального обеспечения Курской области</t>
  </si>
  <si>
    <t>Субвенции местным бюджетам на финансирование расходов в части приобретения средств, необходимых для осуществления процесса хранения, обработки информации в электронном виде и печати выплатных документов, связанных с обеспечением компенсационных выплат гражданам, проживающим на территориях городских округов</t>
  </si>
  <si>
    <t>Развитие форм обслуживания, направленных на совершенствование социального обслуживания и расширение перечня предоставляемых услуг гражданам пожилого возраста</t>
  </si>
  <si>
    <t>Развитие современных форм социального обслуживания, включая создание стационарных учреждений нового типа</t>
  </si>
  <si>
    <t xml:space="preserve">Развитие альтернативных (нестационарных) форм ухода за гражданами пожилого возраста </t>
  </si>
  <si>
    <t>Поддержка добровольческой (волонтерской) деятельности в сфере социального обслуживания граждан пожилого возраста</t>
  </si>
  <si>
    <t>Развитие рынка социальных услуг, включая расширение форм поддержки негосударственных организаций социального обслуживания</t>
  </si>
  <si>
    <t>Развитие системы предоставления гражданам старшего поколения медицинских и бытовых услуг на дому</t>
  </si>
  <si>
    <t>Поддержка семей, ухаживающих за гражданами пожилого возраста без помощи социальных служб</t>
  </si>
  <si>
    <t>Внедрение в практику механизмов общественного контроля деятельности организаций, оказывающих услуги гражданам пожилого возраста</t>
  </si>
  <si>
    <t>Единовременные денежные выплаты ветеранам и участникам войн и вооруженных конфликтов и их семьям (адресная социальная помощь участникам войны в Афганистане и других вооруженных конфликтов)</t>
  </si>
  <si>
    <t>Выплата областного материнского капитала</t>
  </si>
  <si>
    <t>_____________________</t>
  </si>
  <si>
    <t>Внедрение технологий электронного взаимодействия граждан, организаций, государственных органов, органов местного самоуправления наряду с сохранением возможности взаимодействия граждан с указанными организациями и органами без применения информационных технологий</t>
  </si>
  <si>
    <t>03 6  1323</t>
  </si>
  <si>
    <t>Всего:</t>
  </si>
  <si>
    <t>Предоставление мер социальной поддержки Героям Советского Союза, Героям Российской Федерации и полным кавалерам ордена Славы, Героям Социалистического Труда</t>
  </si>
  <si>
    <t>Оказание социальной поддержки отдельным категориям граждан по обеспечению продовольственными товарами</t>
  </si>
  <si>
    <t>Субвенции местным бюджетам на содержание работников, осуществляющих переданные государственные полномочия по выплате компенсации в связи с расходами по оплате жилья, коммунальных услуг, твердого топлива и его доставки</t>
  </si>
  <si>
    <t>Субвенции местным бюджетам на осуществление расходов в части оснащения рабочих мест работников, осуществляющих передаваемые государственные полномочия по осуществлению компенсационных выплат в связи с расходами по оплате жилья, коммунальных услуг, твердого топлива и его доставки лицам, пользующимся мерами социальной поддержки в виде скидки по оплате жилья, коммунальных услуг, твердого топлива и его доставки</t>
  </si>
  <si>
    <t>Организация, функционирование и совершенствование отраслевой системы независимой оценки качества оказания социальных услуг организациями социального обслуживания населения Курской области</t>
  </si>
  <si>
    <t>03 6 02 12741</t>
  </si>
  <si>
    <t>ГП</t>
  </si>
  <si>
    <t>пГП</t>
  </si>
  <si>
    <t>ОМ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</si>
  <si>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</si>
  <si>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</si>
  <si>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</si>
  <si>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</si>
  <si>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</si>
  <si>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</si>
  <si>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</si>
  <si>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</si>
  <si>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</si>
  <si>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</si>
  <si>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</si>
  <si>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</si>
  <si>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</si>
  <si>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</si>
  <si>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</si>
  <si>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</si>
  <si>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</si>
  <si>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</si>
  <si>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</si>
  <si>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</si>
  <si>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3</t>
  </si>
  <si>
    <t>областной бюджет</t>
  </si>
  <si>
    <t>федеральный бюджет</t>
  </si>
  <si>
    <t>участник - комитет строительства Курской области</t>
  </si>
  <si>
    <t>комитет строительства Курской области</t>
  </si>
  <si>
    <t>комитет  строительства Курской области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</si>
</sst>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00000"/>
    <numFmt numFmtId="190" formatCode="0.000"/>
    <numFmt numFmtId="191" formatCode="#,##0.00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_ ;[Red]\-0.00\ "/>
    <numFmt numFmtId="198" formatCode="0.000_ ;[Red]\-0.000\ "/>
    <numFmt numFmtId="199" formatCode="0.000;[Red]0.000"/>
    <numFmt numFmtId="200" formatCode="#,##0.000;[Red]#,##0.000"/>
  </numFmts>
  <fonts count="30">
    <font>
      <sz val="10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8"/>
      <color indexed="13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188" fontId="1" fillId="0" borderId="10" xfId="0" applyNumberFormat="1" applyFont="1" applyFill="1" applyBorder="1" applyAlignment="1">
      <alignment horizontal="center" vertical="center"/>
    </xf>
    <xf numFmtId="0" fontId="1" fillId="0" borderId="10" xfId="6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188" fontId="6" fillId="0" borderId="1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188" fontId="1" fillId="0" borderId="0" xfId="0" applyNumberFormat="1" applyFont="1" applyFill="1" applyAlignment="1">
      <alignment/>
    </xf>
    <xf numFmtId="0" fontId="8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1" fillId="25" borderId="0" xfId="0" applyFont="1" applyFill="1" applyAlignment="1">
      <alignment/>
    </xf>
    <xf numFmtId="188" fontId="3" fillId="0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 vertical="top"/>
    </xf>
    <xf numFmtId="0" fontId="3" fillId="24" borderId="0" xfId="0" applyFont="1" applyFill="1" applyAlignment="1">
      <alignment/>
    </xf>
    <xf numFmtId="188" fontId="5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188" fontId="1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190" fontId="9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88" fontId="1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88" fontId="1" fillId="0" borderId="12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 vertical="center"/>
    </xf>
    <xf numFmtId="188" fontId="1" fillId="0" borderId="22" xfId="0" applyNumberFormat="1" applyFont="1" applyFill="1" applyBorder="1" applyAlignment="1">
      <alignment horizontal="center" vertical="center"/>
    </xf>
    <xf numFmtId="0" fontId="1" fillId="0" borderId="10" xfId="44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188" fontId="1" fillId="0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top" wrapText="1"/>
    </xf>
    <xf numFmtId="188" fontId="1" fillId="0" borderId="12" xfId="0" applyNumberFormat="1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188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1" fillId="0" borderId="10" xfId="61" applyNumberFormat="1" applyFont="1" applyFill="1" applyBorder="1" applyAlignment="1">
      <alignment vertical="top" wrapText="1"/>
    </xf>
    <xf numFmtId="0" fontId="1" fillId="0" borderId="10" xfId="44" applyNumberFormat="1" applyFont="1" applyFill="1" applyBorder="1" applyAlignment="1">
      <alignment vertical="top" wrapText="1"/>
    </xf>
    <xf numFmtId="49" fontId="1" fillId="0" borderId="10" xfId="60" applyNumberFormat="1" applyFont="1" applyFill="1" applyBorder="1" applyAlignment="1">
      <alignment horizontal="center" vertical="center" wrapText="1"/>
    </xf>
    <xf numFmtId="0" fontId="1" fillId="0" borderId="10" xfId="61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 vertical="top" wrapText="1"/>
    </xf>
    <xf numFmtId="0" fontId="1" fillId="0" borderId="11" xfId="61" applyNumberFormat="1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1" fillId="0" borderId="14" xfId="61" applyNumberFormat="1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/>
    </xf>
    <xf numFmtId="0" fontId="1" fillId="0" borderId="12" xfId="61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88" fontId="1" fillId="0" borderId="18" xfId="0" applyNumberFormat="1" applyFont="1" applyFill="1" applyBorder="1" applyAlignment="1">
      <alignment horizontal="center" vertical="center"/>
    </xf>
    <xf numFmtId="188" fontId="1" fillId="0" borderId="17" xfId="0" applyNumberFormat="1" applyFont="1" applyFill="1" applyBorder="1" applyAlignment="1">
      <alignment horizontal="center" vertical="center"/>
    </xf>
    <xf numFmtId="188" fontId="1" fillId="0" borderId="21" xfId="0" applyNumberFormat="1" applyFont="1" applyFill="1" applyBorder="1" applyAlignment="1">
      <alignment horizontal="center" vertical="center"/>
    </xf>
    <xf numFmtId="188" fontId="1" fillId="0" borderId="14" xfId="0" applyNumberFormat="1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188" fontId="29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188" fontId="1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89" fontId="1" fillId="0" borderId="1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24" borderId="0" xfId="0" applyFont="1" applyFill="1" applyAlignment="1">
      <alignment horizontal="center" vertical="top"/>
    </xf>
    <xf numFmtId="0" fontId="2" fillId="24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top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9" fontId="1" fillId="0" borderId="12" xfId="0" applyNumberFormat="1" applyFont="1" applyFill="1" applyBorder="1" applyAlignment="1">
      <alignment vertical="top" wrapText="1"/>
    </xf>
    <xf numFmtId="0" fontId="1" fillId="0" borderId="11" xfId="61" applyNumberFormat="1" applyFont="1" applyFill="1" applyBorder="1" applyAlignment="1">
      <alignment horizontal="left" vertical="top" wrapText="1"/>
    </xf>
    <xf numFmtId="0" fontId="1" fillId="0" borderId="14" xfId="61" applyNumberFormat="1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188" fontId="1" fillId="0" borderId="11" xfId="0" applyNumberFormat="1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0" xfId="61" applyNumberFormat="1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24"/>
  <sheetViews>
    <sheetView view="pageBreakPreview" zoomScale="65" zoomScaleSheetLayoutView="65" zoomScalePageLayoutView="0" workbookViewId="0" topLeftCell="A513">
      <selection activeCell="A1" sqref="A1:U16384"/>
    </sheetView>
  </sheetViews>
  <sheetFormatPr defaultColWidth="9.140625" defaultRowHeight="12.75"/>
  <cols>
    <col min="1" max="1" width="17.8515625" style="9" customWidth="1"/>
    <col min="2" max="2" width="34.28125" style="22" customWidth="1"/>
    <col min="3" max="3" width="24.421875" style="20" customWidth="1"/>
    <col min="4" max="4" width="7.7109375" style="9" customWidth="1"/>
    <col min="5" max="5" width="5.140625" style="25" customWidth="1"/>
    <col min="6" max="6" width="6.421875" style="9" customWidth="1"/>
    <col min="7" max="7" width="7.140625" style="9" customWidth="1"/>
    <col min="8" max="8" width="6.8515625" style="9" hidden="1" customWidth="1"/>
    <col min="9" max="9" width="10.8515625" style="32" hidden="1" customWidth="1"/>
    <col min="10" max="10" width="6.421875" style="9" hidden="1" customWidth="1"/>
    <col min="11" max="11" width="16.421875" style="9" customWidth="1"/>
    <col min="12" max="12" width="16.28125" style="9" customWidth="1"/>
    <col min="13" max="13" width="16.57421875" style="9" customWidth="1"/>
    <col min="14" max="14" width="16.28125" style="9" customWidth="1"/>
    <col min="15" max="15" width="16.57421875" style="9" customWidth="1"/>
    <col min="16" max="16" width="16.7109375" style="9" customWidth="1"/>
    <col min="17" max="17" width="18.421875" style="9" customWidth="1"/>
    <col min="18" max="18" width="16.421875" style="9" customWidth="1"/>
    <col min="19" max="19" width="18.421875" style="9" customWidth="1"/>
    <col min="20" max="21" width="16.57421875" style="9" customWidth="1"/>
    <col min="22" max="22" width="19.28125" style="45" hidden="1" customWidth="1"/>
    <col min="23" max="23" width="9.140625" style="40" customWidth="1"/>
    <col min="24" max="24" width="0" style="40" hidden="1" customWidth="1"/>
    <col min="25" max="27" width="17.28125" style="40" hidden="1" customWidth="1"/>
    <col min="28" max="40" width="0" style="40" hidden="1" customWidth="1"/>
    <col min="41" max="41" width="15.7109375" style="40" hidden="1" customWidth="1"/>
    <col min="42" max="42" width="9.140625" style="40" customWidth="1"/>
    <col min="43" max="43" width="14.421875" style="40" bestFit="1" customWidth="1"/>
    <col min="44" max="44" width="19.7109375" style="40" customWidth="1"/>
    <col min="45" max="45" width="18.421875" style="40" customWidth="1"/>
    <col min="46" max="46" width="15.28125" style="40" customWidth="1"/>
    <col min="47" max="16384" width="9.140625" style="40" customWidth="1"/>
  </cols>
  <sheetData>
    <row r="1" spans="1:22" s="6" customFormat="1" ht="21" customHeight="1">
      <c r="A1" s="62"/>
      <c r="B1" s="5"/>
      <c r="C1" s="7"/>
      <c r="D1" s="5"/>
      <c r="E1" s="23"/>
      <c r="F1" s="5"/>
      <c r="G1" s="5"/>
      <c r="H1" s="5"/>
      <c r="I1" s="5"/>
      <c r="J1" s="5"/>
      <c r="K1" s="28"/>
      <c r="L1" s="28"/>
      <c r="M1" s="5"/>
      <c r="Q1" s="166" t="s">
        <v>184</v>
      </c>
      <c r="R1" s="166"/>
      <c r="S1" s="166"/>
      <c r="T1" s="166"/>
      <c r="U1" s="166"/>
      <c r="V1" s="49"/>
    </row>
    <row r="2" spans="1:22" s="6" customFormat="1" ht="21" customHeight="1">
      <c r="A2" s="62"/>
      <c r="B2" s="5"/>
      <c r="C2" s="7"/>
      <c r="D2" s="5"/>
      <c r="E2" s="23"/>
      <c r="F2" s="5"/>
      <c r="G2" s="5"/>
      <c r="H2" s="5"/>
      <c r="I2" s="5"/>
      <c r="J2" s="5"/>
      <c r="K2" s="28"/>
      <c r="L2" s="28"/>
      <c r="M2" s="5"/>
      <c r="Q2" s="167" t="s">
        <v>411</v>
      </c>
      <c r="R2" s="167"/>
      <c r="S2" s="167"/>
      <c r="T2" s="167"/>
      <c r="U2" s="167"/>
      <c r="V2" s="167"/>
    </row>
    <row r="3" spans="1:22" s="6" customFormat="1" ht="21" customHeight="1">
      <c r="A3" s="62"/>
      <c r="B3" s="5"/>
      <c r="C3" s="7"/>
      <c r="D3" s="5"/>
      <c r="E3" s="23"/>
      <c r="F3" s="5"/>
      <c r="G3" s="5"/>
      <c r="H3" s="5"/>
      <c r="I3" s="5"/>
      <c r="J3" s="5"/>
      <c r="K3" s="28"/>
      <c r="L3" s="28"/>
      <c r="M3" s="5"/>
      <c r="Q3" s="167" t="s">
        <v>412</v>
      </c>
      <c r="R3" s="167"/>
      <c r="S3" s="167"/>
      <c r="T3" s="167"/>
      <c r="U3" s="167"/>
      <c r="V3" s="167"/>
    </row>
    <row r="4" spans="1:22" s="6" customFormat="1" ht="41.25" customHeight="1">
      <c r="A4" s="62"/>
      <c r="B4" s="5"/>
      <c r="C4" s="7"/>
      <c r="D4" s="5"/>
      <c r="E4" s="23"/>
      <c r="F4" s="5"/>
      <c r="G4" s="5"/>
      <c r="H4" s="5"/>
      <c r="I4" s="5"/>
      <c r="J4" s="5"/>
      <c r="K4" s="28"/>
      <c r="L4" s="28"/>
      <c r="M4" s="5"/>
      <c r="Q4" s="168" t="s">
        <v>407</v>
      </c>
      <c r="R4" s="168"/>
      <c r="S4" s="168"/>
      <c r="T4" s="168"/>
      <c r="U4" s="168"/>
      <c r="V4" s="168"/>
    </row>
    <row r="5" spans="1:22" s="6" customFormat="1" ht="32.25" customHeight="1">
      <c r="A5" s="62"/>
      <c r="B5" s="5"/>
      <c r="C5" s="7"/>
      <c r="D5" s="5"/>
      <c r="E5" s="23"/>
      <c r="F5" s="5"/>
      <c r="G5" s="5"/>
      <c r="H5" s="5"/>
      <c r="I5" s="5"/>
      <c r="J5" s="5"/>
      <c r="K5" s="28"/>
      <c r="L5" s="28"/>
      <c r="M5" s="5"/>
      <c r="Q5" s="170" t="s">
        <v>183</v>
      </c>
      <c r="R5" s="170"/>
      <c r="S5" s="170"/>
      <c r="T5" s="170"/>
      <c r="U5" s="170"/>
      <c r="V5" s="170"/>
    </row>
    <row r="6" spans="1:22" s="6" customFormat="1" ht="12" customHeight="1">
      <c r="A6" s="62"/>
      <c r="B6" s="5"/>
      <c r="C6" s="7"/>
      <c r="D6" s="5"/>
      <c r="E6" s="23"/>
      <c r="F6" s="5"/>
      <c r="G6" s="5"/>
      <c r="H6" s="5"/>
      <c r="I6" s="5"/>
      <c r="J6" s="5"/>
      <c r="K6" s="28"/>
      <c r="L6" s="28"/>
      <c r="M6" s="5"/>
      <c r="N6" s="5"/>
      <c r="O6" s="5"/>
      <c r="P6" s="63"/>
      <c r="Q6" s="63"/>
      <c r="R6" s="63"/>
      <c r="S6" s="64"/>
      <c r="T6" s="7"/>
      <c r="U6" s="7"/>
      <c r="V6" s="48"/>
    </row>
    <row r="7" spans="1:22" s="6" customFormat="1" ht="11.25" customHeight="1">
      <c r="A7" s="62"/>
      <c r="B7" s="5"/>
      <c r="C7" s="7"/>
      <c r="D7" s="5"/>
      <c r="E7" s="23"/>
      <c r="F7" s="5"/>
      <c r="G7" s="5"/>
      <c r="H7" s="5"/>
      <c r="I7" s="5"/>
      <c r="J7" s="5"/>
      <c r="K7" s="28"/>
      <c r="L7" s="28"/>
      <c r="M7" s="5"/>
      <c r="N7" s="5"/>
      <c r="O7" s="5"/>
      <c r="P7" s="63"/>
      <c r="Q7" s="63"/>
      <c r="R7" s="63"/>
      <c r="S7" s="65"/>
      <c r="T7" s="5"/>
      <c r="U7" s="5"/>
      <c r="V7" s="48"/>
    </row>
    <row r="8" spans="1:22" s="8" customFormat="1" ht="22.5" customHeight="1">
      <c r="A8" s="171" t="s">
        <v>18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50"/>
    </row>
    <row r="9" spans="1:22" s="8" customFormat="1" ht="24.75" customHeight="1">
      <c r="A9" s="171" t="s">
        <v>1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51"/>
    </row>
    <row r="10" spans="1:22" ht="9.75" customHeight="1">
      <c r="A10" s="1"/>
      <c r="B10" s="21"/>
      <c r="C10" s="19"/>
      <c r="D10" s="3"/>
      <c r="E10" s="24"/>
      <c r="F10" s="3"/>
      <c r="G10" s="3"/>
      <c r="H10" s="3"/>
      <c r="I10" s="3"/>
      <c r="J10" s="3"/>
      <c r="K10" s="29"/>
      <c r="L10" s="29"/>
      <c r="M10" s="3"/>
      <c r="N10" s="3"/>
      <c r="O10" s="3"/>
      <c r="P10" s="3"/>
      <c r="Q10" s="3"/>
      <c r="R10" s="3"/>
      <c r="S10" s="3"/>
      <c r="T10" s="3"/>
      <c r="U10" s="3"/>
      <c r="V10" s="52"/>
    </row>
    <row r="11" spans="1:22" ht="36" customHeight="1">
      <c r="A11" s="179" t="s">
        <v>320</v>
      </c>
      <c r="B11" s="169" t="s">
        <v>192</v>
      </c>
      <c r="C11" s="169" t="s">
        <v>321</v>
      </c>
      <c r="D11" s="174" t="s">
        <v>322</v>
      </c>
      <c r="E11" s="169"/>
      <c r="F11" s="169"/>
      <c r="G11" s="169"/>
      <c r="H11" s="169"/>
      <c r="I11" s="169"/>
      <c r="J11" s="169"/>
      <c r="K11" s="175" t="s">
        <v>22</v>
      </c>
      <c r="L11" s="176"/>
      <c r="M11" s="176"/>
      <c r="N11" s="176"/>
      <c r="O11" s="176"/>
      <c r="P11" s="176"/>
      <c r="Q11" s="176"/>
      <c r="R11" s="177"/>
      <c r="S11" s="177"/>
      <c r="T11" s="177"/>
      <c r="U11" s="178"/>
      <c r="V11" s="54"/>
    </row>
    <row r="12" spans="1:22" ht="72" customHeight="1">
      <c r="A12" s="180"/>
      <c r="B12" s="169"/>
      <c r="C12" s="169"/>
      <c r="D12" s="66" t="s">
        <v>323</v>
      </c>
      <c r="E12" s="18" t="s">
        <v>436</v>
      </c>
      <c r="F12" s="10" t="s">
        <v>437</v>
      </c>
      <c r="G12" s="10" t="s">
        <v>193</v>
      </c>
      <c r="H12" s="10" t="s">
        <v>324</v>
      </c>
      <c r="I12" s="10" t="s">
        <v>325</v>
      </c>
      <c r="J12" s="10" t="s">
        <v>326</v>
      </c>
      <c r="K12" s="10">
        <v>2014</v>
      </c>
      <c r="L12" s="10">
        <v>2015</v>
      </c>
      <c r="M12" s="10">
        <v>2016</v>
      </c>
      <c r="N12" s="10">
        <v>2017</v>
      </c>
      <c r="O12" s="10">
        <v>2018</v>
      </c>
      <c r="P12" s="10">
        <v>2019</v>
      </c>
      <c r="Q12" s="10">
        <v>2020</v>
      </c>
      <c r="R12" s="10">
        <v>2021</v>
      </c>
      <c r="S12" s="10">
        <v>2022</v>
      </c>
      <c r="T12" s="10">
        <v>2023</v>
      </c>
      <c r="U12" s="10">
        <v>2024</v>
      </c>
      <c r="V12" s="53" t="s">
        <v>12</v>
      </c>
    </row>
    <row r="13" spans="1:27" ht="30.75" customHeight="1">
      <c r="A13" s="120" t="s">
        <v>327</v>
      </c>
      <c r="B13" s="163" t="s">
        <v>328</v>
      </c>
      <c r="C13" s="12" t="s">
        <v>216</v>
      </c>
      <c r="D13" s="11" t="s">
        <v>329</v>
      </c>
      <c r="E13" s="15" t="s">
        <v>441</v>
      </c>
      <c r="F13" s="11" t="s">
        <v>329</v>
      </c>
      <c r="G13" s="11" t="s">
        <v>329</v>
      </c>
      <c r="H13" s="11" t="s">
        <v>329</v>
      </c>
      <c r="I13" s="11" t="s">
        <v>329</v>
      </c>
      <c r="J13" s="11" t="s">
        <v>329</v>
      </c>
      <c r="K13" s="13">
        <f>K27+K195+K253+K424+K446+K503</f>
        <v>5954766.25</v>
      </c>
      <c r="L13" s="13">
        <f>L27+L195+L253+L424+L446+L503</f>
        <v>6684375.381</v>
      </c>
      <c r="M13" s="13">
        <f>M27+M195+M253+M424+M446+M503</f>
        <v>6850227.092999999</v>
      </c>
      <c r="N13" s="13">
        <f>N27+N195+N253+N424+N446+N503</f>
        <v>7498450.770999999</v>
      </c>
      <c r="O13" s="13">
        <f>O27+O195+O253+O424+O446+O503</f>
        <v>7847435.351</v>
      </c>
      <c r="P13" s="13">
        <f aca="true" t="shared" si="0" ref="P13:U13">P14</f>
        <v>8294571.305</v>
      </c>
      <c r="Q13" s="13">
        <f>Q14</f>
        <v>11880215.93</v>
      </c>
      <c r="R13" s="13">
        <f t="shared" si="0"/>
        <v>9942391.077000001</v>
      </c>
      <c r="S13" s="13">
        <f t="shared" si="0"/>
        <v>10266881.363</v>
      </c>
      <c r="T13" s="13">
        <f t="shared" si="0"/>
        <v>9208399.996999998</v>
      </c>
      <c r="U13" s="13">
        <f t="shared" si="0"/>
        <v>9576757.954000002</v>
      </c>
      <c r="V13" s="55">
        <f aca="true" t="shared" si="1" ref="V13:V18">K13+L13+M13+N13+O13+P13+Q13+R13+S13+T13+U13</f>
        <v>94004472.47199999</v>
      </c>
      <c r="Y13" s="41">
        <v>8854251.067</v>
      </c>
      <c r="Z13" s="41">
        <v>9208400</v>
      </c>
      <c r="AA13" s="41">
        <v>9576757.952</v>
      </c>
    </row>
    <row r="14" spans="1:45" ht="27" customHeight="1">
      <c r="A14" s="120"/>
      <c r="B14" s="163"/>
      <c r="C14" s="74" t="s">
        <v>0</v>
      </c>
      <c r="D14" s="75" t="s">
        <v>329</v>
      </c>
      <c r="E14" s="76" t="s">
        <v>441</v>
      </c>
      <c r="F14" s="75" t="s">
        <v>329</v>
      </c>
      <c r="G14" s="60" t="s">
        <v>329</v>
      </c>
      <c r="H14" s="77"/>
      <c r="I14" s="60"/>
      <c r="J14" s="78"/>
      <c r="K14" s="79">
        <f>K17+K19+K20+K21+K22+K24+K25+K26</f>
        <v>5954766.25</v>
      </c>
      <c r="L14" s="79">
        <f>L17+L19+L20+L21+L22+L24+L25+L26</f>
        <v>6684375.381</v>
      </c>
      <c r="M14" s="79">
        <f>M17+M19+M20+M21+M22+M24+M25+M26</f>
        <v>6850227.092999999</v>
      </c>
      <c r="N14" s="79">
        <f>N17+N19+N20+N21+N22+N24+N25+N26</f>
        <v>7498450.770999999</v>
      </c>
      <c r="O14" s="79">
        <f>O17+O19+O20+O21+O22+O24+O25+O26</f>
        <v>7847435.351</v>
      </c>
      <c r="P14" s="79">
        <f>P18+P19+P20+P21+P22+P24+P25+P26</f>
        <v>8294571.305</v>
      </c>
      <c r="Q14" s="79">
        <f>Q18+Q19+Q20+Q21+Q23+Q24+Q25+Q26</f>
        <v>11880215.93</v>
      </c>
      <c r="R14" s="79">
        <f>R18+R19+R20+R21+R23+R24+R25+R26</f>
        <v>9942391.077000001</v>
      </c>
      <c r="S14" s="79">
        <f>S18+S19+S20+S21+S23+S24+S25+S26</f>
        <v>10266881.363</v>
      </c>
      <c r="T14" s="79">
        <f>T18+T19+T20+T21+T23+T24+T25+T26</f>
        <v>9208399.996999998</v>
      </c>
      <c r="U14" s="79">
        <f>U18+U19+U20+U21+U23+U24+U25+U26</f>
        <v>9576757.954000002</v>
      </c>
      <c r="V14" s="55">
        <f t="shared" si="1"/>
        <v>94004472.47199999</v>
      </c>
      <c r="Y14" s="41">
        <f>Y13-S13</f>
        <v>-1412630.296</v>
      </c>
      <c r="Z14" s="41">
        <f>Z13-T13</f>
        <v>0.0030000023543834686</v>
      </c>
      <c r="AA14" s="41">
        <f>AA13-U13</f>
        <v>-0.0020000021904706955</v>
      </c>
      <c r="AQ14" s="42"/>
      <c r="AR14" s="42"/>
      <c r="AS14" s="42"/>
    </row>
    <row r="15" spans="1:41" ht="35.25" customHeight="1">
      <c r="A15" s="120"/>
      <c r="B15" s="163"/>
      <c r="C15" s="80" t="s">
        <v>159</v>
      </c>
      <c r="D15" s="81" t="s">
        <v>329</v>
      </c>
      <c r="E15" s="82" t="s">
        <v>441</v>
      </c>
      <c r="F15" s="81" t="s">
        <v>329</v>
      </c>
      <c r="G15" s="83" t="s">
        <v>329</v>
      </c>
      <c r="H15" s="81"/>
      <c r="I15" s="81"/>
      <c r="J15" s="81"/>
      <c r="K15" s="84">
        <f aca="true" t="shared" si="2" ref="K15:U15">K29+K197+K255+K448</f>
        <v>1519164.2</v>
      </c>
      <c r="L15" s="84">
        <f t="shared" si="2"/>
        <v>2296833.7959999996</v>
      </c>
      <c r="M15" s="84">
        <f t="shared" si="2"/>
        <v>2380852.527</v>
      </c>
      <c r="N15" s="84">
        <f t="shared" si="2"/>
        <v>2527721.8</v>
      </c>
      <c r="O15" s="84">
        <f t="shared" si="2"/>
        <v>2391503.8579999995</v>
      </c>
      <c r="P15" s="84">
        <f t="shared" si="2"/>
        <v>2658984.5</v>
      </c>
      <c r="Q15" s="84">
        <f t="shared" si="2"/>
        <v>5734032.681</v>
      </c>
      <c r="R15" s="84">
        <f t="shared" si="2"/>
        <v>4136974.9</v>
      </c>
      <c r="S15" s="84">
        <f t="shared" si="2"/>
        <v>4203039.8</v>
      </c>
      <c r="T15" s="84">
        <f t="shared" si="2"/>
        <v>3147737.9</v>
      </c>
      <c r="U15" s="84">
        <f t="shared" si="2"/>
        <v>3147737.9</v>
      </c>
      <c r="V15" s="55">
        <f t="shared" si="1"/>
        <v>34144583.861999996</v>
      </c>
      <c r="AO15" s="42"/>
    </row>
    <row r="16" spans="1:22" ht="78" customHeight="1">
      <c r="A16" s="120"/>
      <c r="B16" s="163"/>
      <c r="C16" s="85" t="s">
        <v>8</v>
      </c>
      <c r="D16" s="86" t="s">
        <v>329</v>
      </c>
      <c r="E16" s="87" t="s">
        <v>441</v>
      </c>
      <c r="F16" s="86" t="s">
        <v>329</v>
      </c>
      <c r="G16" s="61" t="s">
        <v>329</v>
      </c>
      <c r="H16" s="88"/>
      <c r="I16" s="83"/>
      <c r="J16" s="89"/>
      <c r="K16" s="90">
        <v>5480.9</v>
      </c>
      <c r="L16" s="90">
        <v>3647.9</v>
      </c>
      <c r="M16" s="91">
        <v>4520.4</v>
      </c>
      <c r="N16" s="90">
        <v>4352.9</v>
      </c>
      <c r="O16" s="91">
        <v>4350.2</v>
      </c>
      <c r="P16" s="90">
        <v>0</v>
      </c>
      <c r="Q16" s="90">
        <v>0</v>
      </c>
      <c r="R16" s="92">
        <v>0</v>
      </c>
      <c r="S16" s="92">
        <v>0</v>
      </c>
      <c r="T16" s="92">
        <v>0</v>
      </c>
      <c r="U16" s="90">
        <v>0</v>
      </c>
      <c r="V16" s="55">
        <f t="shared" si="1"/>
        <v>22352.3</v>
      </c>
    </row>
    <row r="17" spans="1:25" ht="132" customHeight="1">
      <c r="A17" s="120"/>
      <c r="B17" s="163"/>
      <c r="C17" s="12" t="s">
        <v>330</v>
      </c>
      <c r="D17" s="11">
        <v>805</v>
      </c>
      <c r="E17" s="15" t="s">
        <v>441</v>
      </c>
      <c r="F17" s="11" t="s">
        <v>329</v>
      </c>
      <c r="G17" s="11" t="s">
        <v>329</v>
      </c>
      <c r="H17" s="11" t="s">
        <v>329</v>
      </c>
      <c r="I17" s="60" t="s">
        <v>329</v>
      </c>
      <c r="J17" s="60" t="s">
        <v>329</v>
      </c>
      <c r="K17" s="79">
        <f>K30+K199+K257+K426+K450+K505</f>
        <v>5650854.098</v>
      </c>
      <c r="L17" s="79">
        <f>L30+L199+L257+L426+L450+L505</f>
        <v>6358817.661</v>
      </c>
      <c r="M17" s="79">
        <f>M30+M199+M257+M426+M450+M505</f>
        <v>6481688.990999999</v>
      </c>
      <c r="N17" s="79">
        <f>N30+N199+N257+N426+N450+N505</f>
        <v>7122097.653999999</v>
      </c>
      <c r="O17" s="79">
        <f>O30+O199+O257+O426+O450+O505</f>
        <v>7434080.858</v>
      </c>
      <c r="P17" s="79" t="s">
        <v>372</v>
      </c>
      <c r="Q17" s="79" t="s">
        <v>372</v>
      </c>
      <c r="R17" s="79" t="s">
        <v>372</v>
      </c>
      <c r="S17" s="79" t="s">
        <v>372</v>
      </c>
      <c r="T17" s="79" t="s">
        <v>372</v>
      </c>
      <c r="U17" s="13" t="s">
        <v>372</v>
      </c>
      <c r="V17" s="55" t="e">
        <f t="shared" si="1"/>
        <v>#VALUE!</v>
      </c>
      <c r="Y17" s="42">
        <f>V14-V15</f>
        <v>59859888.60999999</v>
      </c>
    </row>
    <row r="18" spans="1:22" ht="167.25" customHeight="1">
      <c r="A18" s="120"/>
      <c r="B18" s="163"/>
      <c r="C18" s="12" t="s">
        <v>16</v>
      </c>
      <c r="D18" s="11">
        <v>805</v>
      </c>
      <c r="E18" s="15" t="s">
        <v>441</v>
      </c>
      <c r="F18" s="11" t="s">
        <v>329</v>
      </c>
      <c r="G18" s="11" t="s">
        <v>329</v>
      </c>
      <c r="H18" s="11" t="s">
        <v>329</v>
      </c>
      <c r="I18" s="60" t="s">
        <v>329</v>
      </c>
      <c r="J18" s="60" t="s">
        <v>329</v>
      </c>
      <c r="K18" s="79" t="s">
        <v>372</v>
      </c>
      <c r="L18" s="79" t="s">
        <v>372</v>
      </c>
      <c r="M18" s="79" t="s">
        <v>372</v>
      </c>
      <c r="N18" s="79" t="s">
        <v>372</v>
      </c>
      <c r="O18" s="79" t="s">
        <v>372</v>
      </c>
      <c r="P18" s="79">
        <f aca="true" t="shared" si="3" ref="P18:U18">P31+P200+P258+P427+P451+P506</f>
        <v>8278524.975000001</v>
      </c>
      <c r="Q18" s="79">
        <f t="shared" si="3"/>
        <v>11876831.965</v>
      </c>
      <c r="R18" s="79">
        <f t="shared" si="3"/>
        <v>9922471.886000002</v>
      </c>
      <c r="S18" s="79">
        <f t="shared" si="3"/>
        <v>9988736.356</v>
      </c>
      <c r="T18" s="79">
        <f t="shared" si="3"/>
        <v>9204914.285999998</v>
      </c>
      <c r="U18" s="79">
        <f t="shared" si="3"/>
        <v>9573132.815000001</v>
      </c>
      <c r="V18" s="55" t="e">
        <f t="shared" si="1"/>
        <v>#VALUE!</v>
      </c>
    </row>
    <row r="19" spans="1:22" ht="144" customHeight="1">
      <c r="A19" s="120"/>
      <c r="B19" s="163"/>
      <c r="C19" s="93" t="s">
        <v>331</v>
      </c>
      <c r="D19" s="14">
        <v>840</v>
      </c>
      <c r="E19" s="15" t="s">
        <v>441</v>
      </c>
      <c r="F19" s="11" t="s">
        <v>329</v>
      </c>
      <c r="G19" s="11" t="s">
        <v>329</v>
      </c>
      <c r="H19" s="11" t="s">
        <v>329</v>
      </c>
      <c r="I19" s="11" t="s">
        <v>329</v>
      </c>
      <c r="J19" s="11" t="s">
        <v>329</v>
      </c>
      <c r="K19" s="13">
        <f aca="true" t="shared" si="4" ref="K19:U19">K256</f>
        <v>300166.93200000003</v>
      </c>
      <c r="L19" s="13">
        <f t="shared" si="4"/>
        <v>323033.732</v>
      </c>
      <c r="M19" s="13">
        <f t="shared" si="4"/>
        <v>337878.575</v>
      </c>
      <c r="N19" s="13">
        <f t="shared" si="4"/>
        <v>372339.113</v>
      </c>
      <c r="O19" s="13">
        <f t="shared" si="4"/>
        <v>410131.75700000004</v>
      </c>
      <c r="P19" s="13">
        <f t="shared" si="4"/>
        <v>0</v>
      </c>
      <c r="Q19" s="13">
        <f t="shared" si="4"/>
        <v>0</v>
      </c>
      <c r="R19" s="13">
        <f t="shared" si="4"/>
        <v>0</v>
      </c>
      <c r="S19" s="13">
        <f t="shared" si="4"/>
        <v>0</v>
      </c>
      <c r="T19" s="13">
        <f t="shared" si="4"/>
        <v>0</v>
      </c>
      <c r="U19" s="13">
        <f t="shared" si="4"/>
        <v>0</v>
      </c>
      <c r="V19" s="55">
        <f aca="true" t="shared" si="5" ref="V19:V78">K19+L19+M19+N19+O19+P19+Q19+R19+S19+T19+U19</f>
        <v>1743550.109</v>
      </c>
    </row>
    <row r="20" spans="1:22" ht="60" customHeight="1">
      <c r="A20" s="120"/>
      <c r="B20" s="163"/>
      <c r="C20" s="12" t="s">
        <v>332</v>
      </c>
      <c r="D20" s="11">
        <v>806</v>
      </c>
      <c r="E20" s="15" t="s">
        <v>441</v>
      </c>
      <c r="F20" s="11" t="s">
        <v>329</v>
      </c>
      <c r="G20" s="11" t="s">
        <v>329</v>
      </c>
      <c r="H20" s="11" t="s">
        <v>329</v>
      </c>
      <c r="I20" s="61" t="s">
        <v>329</v>
      </c>
      <c r="J20" s="61" t="s">
        <v>329</v>
      </c>
      <c r="K20" s="90">
        <f>K259</f>
        <v>8.7</v>
      </c>
      <c r="L20" s="90">
        <f aca="true" t="shared" si="6" ref="L20:U20">L259</f>
        <v>0</v>
      </c>
      <c r="M20" s="90">
        <f t="shared" si="6"/>
        <v>2.175</v>
      </c>
      <c r="N20" s="90">
        <f t="shared" si="6"/>
        <v>2.175</v>
      </c>
      <c r="O20" s="90">
        <f t="shared" si="6"/>
        <v>2.175</v>
      </c>
      <c r="P20" s="90">
        <f t="shared" si="6"/>
        <v>2.175</v>
      </c>
      <c r="Q20" s="90">
        <f t="shared" si="6"/>
        <v>2.175</v>
      </c>
      <c r="R20" s="90">
        <f t="shared" si="6"/>
        <v>2.175</v>
      </c>
      <c r="S20" s="90">
        <f t="shared" si="6"/>
        <v>2.175</v>
      </c>
      <c r="T20" s="90">
        <f t="shared" si="6"/>
        <v>2.352</v>
      </c>
      <c r="U20" s="90">
        <f t="shared" si="6"/>
        <v>2.447</v>
      </c>
      <c r="V20" s="55">
        <f t="shared" si="5"/>
        <v>28.724000000000004</v>
      </c>
    </row>
    <row r="21" spans="1:22" ht="78.75" customHeight="1">
      <c r="A21" s="120"/>
      <c r="B21" s="163"/>
      <c r="C21" s="12" t="s">
        <v>333</v>
      </c>
      <c r="D21" s="11">
        <v>817</v>
      </c>
      <c r="E21" s="15" t="s">
        <v>441</v>
      </c>
      <c r="F21" s="11" t="s">
        <v>329</v>
      </c>
      <c r="G21" s="11" t="s">
        <v>329</v>
      </c>
      <c r="H21" s="11" t="s">
        <v>329</v>
      </c>
      <c r="I21" s="11" t="s">
        <v>329</v>
      </c>
      <c r="J21" s="11" t="s">
        <v>329</v>
      </c>
      <c r="K21" s="13">
        <f>K32</f>
        <v>2518.52</v>
      </c>
      <c r="L21" s="13">
        <f aca="true" t="shared" si="7" ref="L21:U21">L32</f>
        <v>2436.988</v>
      </c>
      <c r="M21" s="13">
        <f t="shared" si="7"/>
        <v>2924.829</v>
      </c>
      <c r="N21" s="13">
        <f t="shared" si="7"/>
        <v>2924.829</v>
      </c>
      <c r="O21" s="13">
        <f t="shared" si="7"/>
        <v>3133.561</v>
      </c>
      <c r="P21" s="13">
        <f t="shared" si="7"/>
        <v>2982.078</v>
      </c>
      <c r="Q21" s="13">
        <f t="shared" si="7"/>
        <v>3102.79</v>
      </c>
      <c r="R21" s="13">
        <f t="shared" si="7"/>
        <v>3503.485</v>
      </c>
      <c r="S21" s="13">
        <f t="shared" si="7"/>
        <v>3503.485</v>
      </c>
      <c r="T21" s="13">
        <f t="shared" si="7"/>
        <v>3389.26</v>
      </c>
      <c r="U21" s="13">
        <f t="shared" si="7"/>
        <v>3524.829</v>
      </c>
      <c r="V21" s="55">
        <f t="shared" si="5"/>
        <v>33944.654</v>
      </c>
    </row>
    <row r="22" spans="1:22" ht="76.5" customHeight="1">
      <c r="A22" s="94"/>
      <c r="B22" s="94"/>
      <c r="C22" s="12" t="s">
        <v>82</v>
      </c>
      <c r="D22" s="11">
        <v>813</v>
      </c>
      <c r="E22" s="15" t="s">
        <v>441</v>
      </c>
      <c r="F22" s="11" t="s">
        <v>329</v>
      </c>
      <c r="G22" s="11" t="s">
        <v>329</v>
      </c>
      <c r="H22" s="11" t="s">
        <v>329</v>
      </c>
      <c r="I22" s="11" t="s">
        <v>329</v>
      </c>
      <c r="J22" s="11" t="s">
        <v>329</v>
      </c>
      <c r="K22" s="13">
        <f aca="true" t="shared" si="8" ref="K22:P22">K452</f>
        <v>348</v>
      </c>
      <c r="L22" s="13">
        <f t="shared" si="8"/>
        <v>87</v>
      </c>
      <c r="M22" s="13">
        <f t="shared" si="8"/>
        <v>87</v>
      </c>
      <c r="N22" s="13">
        <f t="shared" si="8"/>
        <v>87</v>
      </c>
      <c r="O22" s="13">
        <f t="shared" si="8"/>
        <v>87</v>
      </c>
      <c r="P22" s="13">
        <f t="shared" si="8"/>
        <v>87</v>
      </c>
      <c r="Q22" s="56" t="s">
        <v>372</v>
      </c>
      <c r="R22" s="56" t="s">
        <v>372</v>
      </c>
      <c r="S22" s="56" t="s">
        <v>372</v>
      </c>
      <c r="T22" s="56" t="s">
        <v>372</v>
      </c>
      <c r="U22" s="56" t="s">
        <v>372</v>
      </c>
      <c r="V22" s="55">
        <f>K22+L22+M22+N22+O22+P22+Q23+R23+S23+T23+U23</f>
        <v>1235.962</v>
      </c>
    </row>
    <row r="23" spans="1:22" ht="57.75" customHeight="1">
      <c r="A23" s="95"/>
      <c r="B23" s="95"/>
      <c r="C23" s="12" t="s">
        <v>153</v>
      </c>
      <c r="D23" s="11">
        <v>813</v>
      </c>
      <c r="E23" s="15" t="s">
        <v>441</v>
      </c>
      <c r="F23" s="11" t="s">
        <v>329</v>
      </c>
      <c r="G23" s="11" t="s">
        <v>329</v>
      </c>
      <c r="H23" s="11"/>
      <c r="I23" s="11"/>
      <c r="J23" s="11"/>
      <c r="K23" s="13" t="s">
        <v>372</v>
      </c>
      <c r="L23" s="13" t="s">
        <v>372</v>
      </c>
      <c r="M23" s="13" t="s">
        <v>372</v>
      </c>
      <c r="N23" s="13" t="s">
        <v>372</v>
      </c>
      <c r="O23" s="13" t="s">
        <v>372</v>
      </c>
      <c r="P23" s="13" t="s">
        <v>372</v>
      </c>
      <c r="Q23" s="13">
        <f>Q453</f>
        <v>87</v>
      </c>
      <c r="R23" s="13">
        <f>R453</f>
        <v>87</v>
      </c>
      <c r="S23" s="13">
        <f>S453</f>
        <v>87</v>
      </c>
      <c r="T23" s="13">
        <f>T453</f>
        <v>94.099</v>
      </c>
      <c r="U23" s="13">
        <f>U453</f>
        <v>97.863</v>
      </c>
      <c r="V23" s="55"/>
    </row>
    <row r="24" spans="1:22" ht="56.25" customHeight="1">
      <c r="A24" s="95"/>
      <c r="B24" s="95"/>
      <c r="C24" s="12" t="s">
        <v>462</v>
      </c>
      <c r="D24" s="11">
        <v>808</v>
      </c>
      <c r="E24" s="15" t="s">
        <v>441</v>
      </c>
      <c r="F24" s="11" t="s">
        <v>329</v>
      </c>
      <c r="G24" s="11" t="s">
        <v>329</v>
      </c>
      <c r="H24" s="11" t="s">
        <v>329</v>
      </c>
      <c r="I24" s="11" t="s">
        <v>329</v>
      </c>
      <c r="J24" s="11" t="s">
        <v>329</v>
      </c>
      <c r="K24" s="13">
        <f>K201+K260</f>
        <v>0</v>
      </c>
      <c r="L24" s="13">
        <f aca="true" t="shared" si="9" ref="L24:U24">L201+L260</f>
        <v>0</v>
      </c>
      <c r="M24" s="13">
        <f t="shared" si="9"/>
        <v>26645.523</v>
      </c>
      <c r="N24" s="13">
        <f t="shared" si="9"/>
        <v>0</v>
      </c>
      <c r="O24" s="13">
        <f t="shared" si="9"/>
        <v>0</v>
      </c>
      <c r="P24" s="13">
        <f t="shared" si="9"/>
        <v>12975.077</v>
      </c>
      <c r="Q24" s="13">
        <f t="shared" si="9"/>
        <v>192</v>
      </c>
      <c r="R24" s="13">
        <f t="shared" si="9"/>
        <v>16326.531</v>
      </c>
      <c r="S24" s="13">
        <f t="shared" si="9"/>
        <v>274552.347</v>
      </c>
      <c r="T24" s="13">
        <f t="shared" si="9"/>
        <v>0</v>
      </c>
      <c r="U24" s="13">
        <f t="shared" si="9"/>
        <v>0</v>
      </c>
      <c r="V24" s="55">
        <f t="shared" si="5"/>
        <v>330691.478</v>
      </c>
    </row>
    <row r="25" spans="1:22" ht="56.25" customHeight="1">
      <c r="A25" s="95"/>
      <c r="B25" s="95"/>
      <c r="C25" s="12" t="s">
        <v>334</v>
      </c>
      <c r="D25" s="11">
        <v>801</v>
      </c>
      <c r="E25" s="15" t="s">
        <v>441</v>
      </c>
      <c r="F25" s="11" t="s">
        <v>329</v>
      </c>
      <c r="G25" s="11" t="s">
        <v>329</v>
      </c>
      <c r="H25" s="11" t="s">
        <v>329</v>
      </c>
      <c r="I25" s="11" t="s">
        <v>329</v>
      </c>
      <c r="J25" s="11" t="s">
        <v>329</v>
      </c>
      <c r="K25" s="13">
        <f>K428</f>
        <v>870</v>
      </c>
      <c r="L25" s="13">
        <f aca="true" t="shared" si="10" ref="L25:U25">L428</f>
        <v>0</v>
      </c>
      <c r="M25" s="13">
        <f t="shared" si="10"/>
        <v>1000</v>
      </c>
      <c r="N25" s="13">
        <f t="shared" si="10"/>
        <v>1000</v>
      </c>
      <c r="O25" s="13">
        <f t="shared" si="10"/>
        <v>0</v>
      </c>
      <c r="P25" s="13">
        <f t="shared" si="10"/>
        <v>0</v>
      </c>
      <c r="Q25" s="13">
        <f t="shared" si="10"/>
        <v>0</v>
      </c>
      <c r="R25" s="13">
        <f t="shared" si="10"/>
        <v>0</v>
      </c>
      <c r="S25" s="13">
        <f t="shared" si="10"/>
        <v>0</v>
      </c>
      <c r="T25" s="13">
        <f t="shared" si="10"/>
        <v>0</v>
      </c>
      <c r="U25" s="13">
        <f t="shared" si="10"/>
        <v>0</v>
      </c>
      <c r="V25" s="55">
        <f t="shared" si="5"/>
        <v>2870</v>
      </c>
    </row>
    <row r="26" spans="1:22" ht="57.75" customHeight="1">
      <c r="A26" s="96"/>
      <c r="B26" s="96"/>
      <c r="C26" s="12" t="s">
        <v>383</v>
      </c>
      <c r="D26" s="11">
        <v>804</v>
      </c>
      <c r="E26" s="15" t="s">
        <v>441</v>
      </c>
      <c r="F26" s="11" t="s">
        <v>329</v>
      </c>
      <c r="G26" s="11" t="s">
        <v>329</v>
      </c>
      <c r="H26" s="11" t="s">
        <v>329</v>
      </c>
      <c r="I26" s="11" t="s">
        <v>329</v>
      </c>
      <c r="J26" s="11" t="s">
        <v>329</v>
      </c>
      <c r="K26" s="13">
        <f>K454</f>
        <v>0</v>
      </c>
      <c r="L26" s="13">
        <f aca="true" t="shared" si="11" ref="L26:U26">L454</f>
        <v>0</v>
      </c>
      <c r="M26" s="13">
        <f t="shared" si="11"/>
        <v>0</v>
      </c>
      <c r="N26" s="13">
        <f t="shared" si="11"/>
        <v>0</v>
      </c>
      <c r="O26" s="13">
        <f t="shared" si="11"/>
        <v>0</v>
      </c>
      <c r="P26" s="13">
        <f t="shared" si="11"/>
        <v>0</v>
      </c>
      <c r="Q26" s="13">
        <f t="shared" si="11"/>
        <v>0</v>
      </c>
      <c r="R26" s="13">
        <f t="shared" si="11"/>
        <v>0</v>
      </c>
      <c r="S26" s="13">
        <f t="shared" si="11"/>
        <v>0</v>
      </c>
      <c r="T26" s="13">
        <f t="shared" si="11"/>
        <v>0</v>
      </c>
      <c r="U26" s="13">
        <f t="shared" si="11"/>
        <v>0</v>
      </c>
      <c r="V26" s="55">
        <f t="shared" si="5"/>
        <v>0</v>
      </c>
    </row>
    <row r="27" spans="1:22" ht="30.75" customHeight="1">
      <c r="A27" s="120" t="s">
        <v>186</v>
      </c>
      <c r="B27" s="163" t="s">
        <v>335</v>
      </c>
      <c r="C27" s="12" t="s">
        <v>216</v>
      </c>
      <c r="D27" s="11" t="s">
        <v>329</v>
      </c>
      <c r="E27" s="15" t="s">
        <v>441</v>
      </c>
      <c r="F27" s="11">
        <v>1</v>
      </c>
      <c r="G27" s="11" t="s">
        <v>329</v>
      </c>
      <c r="H27" s="11" t="s">
        <v>329</v>
      </c>
      <c r="I27" s="11" t="s">
        <v>329</v>
      </c>
      <c r="J27" s="11" t="s">
        <v>329</v>
      </c>
      <c r="K27" s="13">
        <f>K30+K32</f>
        <v>2819801.011</v>
      </c>
      <c r="L27" s="13">
        <f>L30+L32</f>
        <v>3526212.8220000006</v>
      </c>
      <c r="M27" s="13">
        <f>M30+M32</f>
        <v>3606629.112</v>
      </c>
      <c r="N27" s="13">
        <f>N30+N32</f>
        <v>3871649.2519999994</v>
      </c>
      <c r="O27" s="13">
        <f>O30+O32</f>
        <v>3685873.35</v>
      </c>
      <c r="P27" s="13">
        <f aca="true" t="shared" si="12" ref="P27:U27">P28</f>
        <v>3663447.6010000007</v>
      </c>
      <c r="Q27" s="13">
        <f>Q28</f>
        <v>3912427.0479999995</v>
      </c>
      <c r="R27" s="13">
        <f t="shared" si="12"/>
        <v>4137673.457000001</v>
      </c>
      <c r="S27" s="13">
        <f t="shared" si="12"/>
        <v>4171006.457</v>
      </c>
      <c r="T27" s="13">
        <f t="shared" si="12"/>
        <v>4785489.996</v>
      </c>
      <c r="U27" s="13">
        <f t="shared" si="12"/>
        <v>5038177.200000001</v>
      </c>
      <c r="V27" s="55">
        <f t="shared" si="5"/>
        <v>43218387.30600001</v>
      </c>
    </row>
    <row r="28" spans="1:22" ht="26.25" customHeight="1">
      <c r="A28" s="120"/>
      <c r="B28" s="163"/>
      <c r="C28" s="74" t="s">
        <v>0</v>
      </c>
      <c r="D28" s="60" t="s">
        <v>329</v>
      </c>
      <c r="E28" s="76" t="s">
        <v>441</v>
      </c>
      <c r="F28" s="60">
        <v>1</v>
      </c>
      <c r="G28" s="60" t="s">
        <v>329</v>
      </c>
      <c r="H28" s="60"/>
      <c r="I28" s="60"/>
      <c r="J28" s="60"/>
      <c r="K28" s="79">
        <f>K30+K32</f>
        <v>2819801.011</v>
      </c>
      <c r="L28" s="79">
        <f>L30+L32</f>
        <v>3526212.8220000006</v>
      </c>
      <c r="M28" s="79">
        <f>M30+M32</f>
        <v>3606629.112</v>
      </c>
      <c r="N28" s="79">
        <f>N30+N32</f>
        <v>3871649.2519999994</v>
      </c>
      <c r="O28" s="79">
        <f>O30+O32</f>
        <v>3685873.35</v>
      </c>
      <c r="P28" s="79">
        <f aca="true" t="shared" si="13" ref="P28:U28">P31+P32</f>
        <v>3663447.6010000007</v>
      </c>
      <c r="Q28" s="79">
        <f>Q31+Q32</f>
        <v>3912427.0479999995</v>
      </c>
      <c r="R28" s="79">
        <f t="shared" si="13"/>
        <v>4137673.457000001</v>
      </c>
      <c r="S28" s="79">
        <f t="shared" si="13"/>
        <v>4171006.457</v>
      </c>
      <c r="T28" s="79">
        <f t="shared" si="13"/>
        <v>4785489.996</v>
      </c>
      <c r="U28" s="79">
        <f t="shared" si="13"/>
        <v>5038177.200000001</v>
      </c>
      <c r="V28" s="55">
        <f t="shared" si="5"/>
        <v>43218387.30600001</v>
      </c>
    </row>
    <row r="29" spans="1:22" ht="36" customHeight="1">
      <c r="A29" s="120"/>
      <c r="B29" s="163"/>
      <c r="C29" s="85" t="s">
        <v>461</v>
      </c>
      <c r="D29" s="61" t="s">
        <v>329</v>
      </c>
      <c r="E29" s="87" t="s">
        <v>441</v>
      </c>
      <c r="F29" s="61">
        <v>1</v>
      </c>
      <c r="G29" s="61" t="s">
        <v>329</v>
      </c>
      <c r="H29" s="61"/>
      <c r="I29" s="61"/>
      <c r="J29" s="61"/>
      <c r="K29" s="90">
        <f aca="true" t="shared" si="14" ref="K29:P29">K35+K58+K79+K95+K100</f>
        <v>932681.6</v>
      </c>
      <c r="L29" s="90">
        <f t="shared" si="14"/>
        <v>1668315.0959999997</v>
      </c>
      <c r="M29" s="90">
        <f t="shared" si="14"/>
        <v>1703059.527</v>
      </c>
      <c r="N29" s="90">
        <f t="shared" si="14"/>
        <v>1833956.5</v>
      </c>
      <c r="O29" s="90">
        <f t="shared" si="14"/>
        <v>1597002.4</v>
      </c>
      <c r="P29" s="90">
        <f t="shared" si="14"/>
        <v>1418963.6</v>
      </c>
      <c r="Q29" s="90">
        <f>Q35+Q58+Q79+Q95+Q100+Q153</f>
        <v>1623068.0999999999</v>
      </c>
      <c r="R29" s="90">
        <f>R35+R58+R79+R95+R100+R153</f>
        <v>1821534.9</v>
      </c>
      <c r="S29" s="90">
        <f>S35+S58+S79+S95+S100+S153</f>
        <v>1854867.9</v>
      </c>
      <c r="T29" s="90">
        <f>T35+T58+T79+T95+T100+T153</f>
        <v>2125751.5</v>
      </c>
      <c r="U29" s="90">
        <f>U35+U58+U79+U95+U100+U153</f>
        <v>2125751.5</v>
      </c>
      <c r="V29" s="55">
        <f t="shared" si="5"/>
        <v>18704952.623</v>
      </c>
    </row>
    <row r="30" spans="1:22" ht="112.5" customHeight="1">
      <c r="A30" s="120"/>
      <c r="B30" s="173"/>
      <c r="C30" s="12" t="s">
        <v>336</v>
      </c>
      <c r="D30" s="11">
        <v>805</v>
      </c>
      <c r="E30" s="15" t="s">
        <v>441</v>
      </c>
      <c r="F30" s="11">
        <v>1</v>
      </c>
      <c r="G30" s="11" t="s">
        <v>329</v>
      </c>
      <c r="H30" s="11" t="s">
        <v>329</v>
      </c>
      <c r="I30" s="11" t="s">
        <v>329</v>
      </c>
      <c r="J30" s="11" t="s">
        <v>329</v>
      </c>
      <c r="K30" s="13">
        <f>K36+K40+K44+K59+K71+K80+K96+K101+K105+K109+K113+K117+K121+K125+K129+K133+K137+K141+K145+K149+K154+K160+K166+K170+K187</f>
        <v>2817282.491</v>
      </c>
      <c r="L30" s="13">
        <f>L36+L40+L44+L59+L71+L80+L96+L101+L105+L109+L113+L117+L121+L125+L129+L133+L137+L141+L145+L149+L154+L160+L166+L170+L187</f>
        <v>3523775.8340000007</v>
      </c>
      <c r="M30" s="13">
        <f>M36+M40+M44+M59+M71+M80+M96+M101+M105+M109+M113+M117+M121+M125+M129+M133+M137+M141+M145+M149+M154+M160+M166+M170+M187</f>
        <v>3603704.2830000003</v>
      </c>
      <c r="N30" s="13">
        <f>N36+N40+N44+N59+N71+N80+N96+N101+N105+N109+N113+N117+N121+N125+N129+N133+N137+N141+N145+N149+N154+N160+N166+N170+N187</f>
        <v>3868724.4229999995</v>
      </c>
      <c r="O30" s="13">
        <f>O36+O40+O44+O59+O71+O80+O96+O101+O105+O109+O113+O117+O121+O125+O129+O133+O137+O141+O145+O149+O154+O160+O166+O170+O187</f>
        <v>3682739.789</v>
      </c>
      <c r="P30" s="13" t="s">
        <v>372</v>
      </c>
      <c r="Q30" s="13" t="s">
        <v>372</v>
      </c>
      <c r="R30" s="13" t="s">
        <v>372</v>
      </c>
      <c r="S30" s="13" t="s">
        <v>372</v>
      </c>
      <c r="T30" s="13" t="s">
        <v>372</v>
      </c>
      <c r="U30" s="13" t="s">
        <v>372</v>
      </c>
      <c r="V30" s="55" t="e">
        <f t="shared" si="5"/>
        <v>#VALUE!</v>
      </c>
    </row>
    <row r="31" spans="1:22" ht="168.75" customHeight="1">
      <c r="A31" s="120"/>
      <c r="B31" s="173"/>
      <c r="C31" s="12" t="s">
        <v>16</v>
      </c>
      <c r="D31" s="11">
        <v>805</v>
      </c>
      <c r="E31" s="15" t="s">
        <v>441</v>
      </c>
      <c r="F31" s="11">
        <v>1</v>
      </c>
      <c r="G31" s="11" t="s">
        <v>329</v>
      </c>
      <c r="H31" s="11"/>
      <c r="I31" s="11"/>
      <c r="J31" s="11"/>
      <c r="K31" s="13" t="s">
        <v>372</v>
      </c>
      <c r="L31" s="13" t="s">
        <v>372</v>
      </c>
      <c r="M31" s="13" t="s">
        <v>372</v>
      </c>
      <c r="N31" s="13" t="s">
        <v>372</v>
      </c>
      <c r="O31" s="13" t="s">
        <v>372</v>
      </c>
      <c r="P31" s="13">
        <f aca="true" t="shared" si="15" ref="P31:U31">P37+P41+P45+P60+P72+P81+P97+P102+P106+P110+P114+P118+P122+P126+P130+P134+P138+P142+P146+P150+P155+P161+P167+P171+P188+P191</f>
        <v>3660465.5230000005</v>
      </c>
      <c r="Q31" s="13">
        <f>Q37+Q41+Q45+Q60+Q72+Q81+Q97+Q102+Q106+Q110+Q114+Q118+Q122+Q126+Q130+Q134+Q138+Q142+Q146+Q150+Q155+Q161+Q167+Q171+Q188+Q191+Q194</f>
        <v>3909324.2579999994</v>
      </c>
      <c r="R31" s="13">
        <f>R37+R41+R45+R60+R72+R81+R97+R102+R106+R110+R114+R118+R122+R126+R130+R134+R138+R142+R146+R150+R155+R161+R167+R171+R188+R191+R194</f>
        <v>4134169.972000001</v>
      </c>
      <c r="S31" s="13">
        <f>S37+S41+S45+S60+S72+S81+S97+S102+S106+S110+S114+S118+S122+S126+S130+S134+S138+S142+S146+S150+S155+S161+S167+S171+S188+S191+S194</f>
        <v>4167502.972</v>
      </c>
      <c r="T31" s="13">
        <f t="shared" si="15"/>
        <v>4782100.7360000005</v>
      </c>
      <c r="U31" s="13">
        <f t="shared" si="15"/>
        <v>5034652.371000001</v>
      </c>
      <c r="V31" s="55" t="e">
        <f t="shared" si="5"/>
        <v>#VALUE!</v>
      </c>
    </row>
    <row r="32" spans="1:22" ht="78" customHeight="1">
      <c r="A32" s="120"/>
      <c r="B32" s="173"/>
      <c r="C32" s="12" t="s">
        <v>333</v>
      </c>
      <c r="D32" s="11">
        <v>817</v>
      </c>
      <c r="E32" s="15" t="s">
        <v>441</v>
      </c>
      <c r="F32" s="11">
        <v>1</v>
      </c>
      <c r="G32" s="11" t="s">
        <v>329</v>
      </c>
      <c r="H32" s="11" t="s">
        <v>329</v>
      </c>
      <c r="I32" s="11" t="s">
        <v>329</v>
      </c>
      <c r="J32" s="11" t="s">
        <v>329</v>
      </c>
      <c r="K32" s="13">
        <f aca="true" t="shared" si="16" ref="K32:U32">K86</f>
        <v>2518.52</v>
      </c>
      <c r="L32" s="13">
        <f>L86</f>
        <v>2436.988</v>
      </c>
      <c r="M32" s="13">
        <f t="shared" si="16"/>
        <v>2924.829</v>
      </c>
      <c r="N32" s="13">
        <f t="shared" si="16"/>
        <v>2924.829</v>
      </c>
      <c r="O32" s="13">
        <f t="shared" si="16"/>
        <v>3133.561</v>
      </c>
      <c r="P32" s="13">
        <f t="shared" si="16"/>
        <v>2982.078</v>
      </c>
      <c r="Q32" s="13">
        <f t="shared" si="16"/>
        <v>3102.79</v>
      </c>
      <c r="R32" s="13">
        <f t="shared" si="16"/>
        <v>3503.485</v>
      </c>
      <c r="S32" s="13">
        <f t="shared" si="16"/>
        <v>3503.485</v>
      </c>
      <c r="T32" s="13">
        <f t="shared" si="16"/>
        <v>3389.26</v>
      </c>
      <c r="U32" s="13">
        <f t="shared" si="16"/>
        <v>3524.829</v>
      </c>
      <c r="V32" s="55">
        <f t="shared" si="5"/>
        <v>33944.654</v>
      </c>
    </row>
    <row r="33" spans="1:22" ht="23.25" customHeight="1">
      <c r="A33" s="159" t="s">
        <v>23</v>
      </c>
      <c r="B33" s="159" t="s">
        <v>282</v>
      </c>
      <c r="C33" s="12" t="s">
        <v>216</v>
      </c>
      <c r="D33" s="11" t="s">
        <v>329</v>
      </c>
      <c r="E33" s="15" t="s">
        <v>441</v>
      </c>
      <c r="F33" s="11">
        <v>1</v>
      </c>
      <c r="G33" s="15" t="s">
        <v>439</v>
      </c>
      <c r="H33" s="15" t="s">
        <v>329</v>
      </c>
      <c r="I33" s="10" t="s">
        <v>329</v>
      </c>
      <c r="J33" s="11" t="s">
        <v>329</v>
      </c>
      <c r="K33" s="13">
        <v>0</v>
      </c>
      <c r="L33" s="13">
        <v>949409.7</v>
      </c>
      <c r="M33" s="13">
        <v>1025460</v>
      </c>
      <c r="N33" s="13">
        <v>1085407.7</v>
      </c>
      <c r="O33" s="13">
        <v>967845</v>
      </c>
      <c r="P33" s="13">
        <f>P37</f>
        <v>726949</v>
      </c>
      <c r="Q33" s="13">
        <f>Q37</f>
        <v>722447.9</v>
      </c>
      <c r="R33" s="13">
        <f>R37</f>
        <v>750901</v>
      </c>
      <c r="S33" s="13">
        <f>S37</f>
        <v>780474.9</v>
      </c>
      <c r="T33" s="13">
        <f>T34</f>
        <v>1290541.4</v>
      </c>
      <c r="U33" s="13">
        <f>U34</f>
        <v>1290541.4</v>
      </c>
      <c r="V33" s="55">
        <f t="shared" si="5"/>
        <v>9589978.000000002</v>
      </c>
    </row>
    <row r="34" spans="1:22" ht="23.25" customHeight="1">
      <c r="A34" s="162"/>
      <c r="B34" s="162"/>
      <c r="C34" s="74" t="s">
        <v>0</v>
      </c>
      <c r="D34" s="60" t="s">
        <v>329</v>
      </c>
      <c r="E34" s="76" t="s">
        <v>441</v>
      </c>
      <c r="F34" s="60">
        <v>1</v>
      </c>
      <c r="G34" s="76" t="s">
        <v>439</v>
      </c>
      <c r="H34" s="76"/>
      <c r="I34" s="100"/>
      <c r="J34" s="60"/>
      <c r="K34" s="79">
        <v>0</v>
      </c>
      <c r="L34" s="79">
        <v>949409.7</v>
      </c>
      <c r="M34" s="79">
        <v>1025460</v>
      </c>
      <c r="N34" s="79">
        <v>1085407.7</v>
      </c>
      <c r="O34" s="79">
        <v>967845</v>
      </c>
      <c r="P34" s="79">
        <f>P33</f>
        <v>726949</v>
      </c>
      <c r="Q34" s="79">
        <f>Q33</f>
        <v>722447.9</v>
      </c>
      <c r="R34" s="79">
        <f>R33</f>
        <v>750901</v>
      </c>
      <c r="S34" s="79">
        <f>S33</f>
        <v>780474.9</v>
      </c>
      <c r="T34" s="79">
        <f>T37</f>
        <v>1290541.4</v>
      </c>
      <c r="U34" s="79">
        <f>U37</f>
        <v>1290541.4</v>
      </c>
      <c r="V34" s="55">
        <f t="shared" si="5"/>
        <v>9589978.000000002</v>
      </c>
    </row>
    <row r="35" spans="1:22" ht="37.5" customHeight="1">
      <c r="A35" s="162"/>
      <c r="B35" s="162"/>
      <c r="C35" s="85" t="s">
        <v>461</v>
      </c>
      <c r="D35" s="61" t="s">
        <v>329</v>
      </c>
      <c r="E35" s="87" t="s">
        <v>441</v>
      </c>
      <c r="F35" s="61">
        <v>1</v>
      </c>
      <c r="G35" s="87" t="s">
        <v>439</v>
      </c>
      <c r="H35" s="87"/>
      <c r="I35" s="101"/>
      <c r="J35" s="61"/>
      <c r="K35" s="90">
        <v>0</v>
      </c>
      <c r="L35" s="90">
        <v>949409.7</v>
      </c>
      <c r="M35" s="90">
        <v>1025460</v>
      </c>
      <c r="N35" s="90">
        <v>1085407.7</v>
      </c>
      <c r="O35" s="90">
        <v>967845</v>
      </c>
      <c r="P35" s="90">
        <v>726949</v>
      </c>
      <c r="Q35" s="90">
        <f>Q37</f>
        <v>722447.9</v>
      </c>
      <c r="R35" s="90">
        <v>750901</v>
      </c>
      <c r="S35" s="90">
        <v>780474.9</v>
      </c>
      <c r="T35" s="90">
        <f>T37</f>
        <v>1290541.4</v>
      </c>
      <c r="U35" s="90">
        <f>U37</f>
        <v>1290541.4</v>
      </c>
      <c r="V35" s="55">
        <f t="shared" si="5"/>
        <v>9589978.000000002</v>
      </c>
    </row>
    <row r="36" spans="1:22" ht="57" customHeight="1">
      <c r="A36" s="162"/>
      <c r="B36" s="162"/>
      <c r="C36" s="12" t="s">
        <v>337</v>
      </c>
      <c r="D36" s="11">
        <v>805</v>
      </c>
      <c r="E36" s="15" t="s">
        <v>441</v>
      </c>
      <c r="F36" s="11">
        <v>1</v>
      </c>
      <c r="G36" s="15" t="s">
        <v>439</v>
      </c>
      <c r="H36" s="15"/>
      <c r="I36" s="10"/>
      <c r="J36" s="11"/>
      <c r="K36" s="13">
        <v>0</v>
      </c>
      <c r="L36" s="13">
        <v>949409.7</v>
      </c>
      <c r="M36" s="13">
        <v>1025460</v>
      </c>
      <c r="N36" s="13">
        <v>1085407.7</v>
      </c>
      <c r="O36" s="13">
        <v>967845</v>
      </c>
      <c r="P36" s="13" t="s">
        <v>372</v>
      </c>
      <c r="Q36" s="13" t="s">
        <v>372</v>
      </c>
      <c r="R36" s="13" t="s">
        <v>372</v>
      </c>
      <c r="S36" s="13" t="s">
        <v>372</v>
      </c>
      <c r="T36" s="13" t="s">
        <v>372</v>
      </c>
      <c r="U36" s="13" t="s">
        <v>372</v>
      </c>
      <c r="V36" s="55" t="e">
        <f t="shared" si="5"/>
        <v>#VALUE!</v>
      </c>
    </row>
    <row r="37" spans="1:22" ht="96.75" customHeight="1">
      <c r="A37" s="158"/>
      <c r="B37" s="158"/>
      <c r="C37" s="12" t="s">
        <v>17</v>
      </c>
      <c r="D37" s="11">
        <v>805</v>
      </c>
      <c r="E37" s="15" t="s">
        <v>441</v>
      </c>
      <c r="F37" s="11">
        <v>1</v>
      </c>
      <c r="G37" s="15" t="s">
        <v>439</v>
      </c>
      <c r="H37" s="15"/>
      <c r="I37" s="10"/>
      <c r="J37" s="11"/>
      <c r="K37" s="13" t="s">
        <v>372</v>
      </c>
      <c r="L37" s="13" t="s">
        <v>372</v>
      </c>
      <c r="M37" s="13" t="s">
        <v>372</v>
      </c>
      <c r="N37" s="13" t="s">
        <v>372</v>
      </c>
      <c r="O37" s="13" t="s">
        <v>372</v>
      </c>
      <c r="P37" s="13">
        <v>726949</v>
      </c>
      <c r="Q37" s="103">
        <v>722447.9</v>
      </c>
      <c r="R37" s="103">
        <v>750901</v>
      </c>
      <c r="S37" s="103">
        <v>780474.9</v>
      </c>
      <c r="T37" s="13">
        <v>1290541.4</v>
      </c>
      <c r="U37" s="13">
        <v>1290541.4</v>
      </c>
      <c r="V37" s="55" t="e">
        <f t="shared" si="5"/>
        <v>#VALUE!</v>
      </c>
    </row>
    <row r="38" spans="1:22" ht="25.5" customHeight="1">
      <c r="A38" s="159" t="s">
        <v>24</v>
      </c>
      <c r="B38" s="67" t="s">
        <v>430</v>
      </c>
      <c r="C38" s="12" t="s">
        <v>216</v>
      </c>
      <c r="D38" s="11" t="s">
        <v>329</v>
      </c>
      <c r="E38" s="15" t="s">
        <v>441</v>
      </c>
      <c r="F38" s="11">
        <v>1</v>
      </c>
      <c r="G38" s="15" t="s">
        <v>440</v>
      </c>
      <c r="H38" s="15" t="s">
        <v>329</v>
      </c>
      <c r="I38" s="11" t="s">
        <v>329</v>
      </c>
      <c r="J38" s="11" t="s">
        <v>329</v>
      </c>
      <c r="K38" s="13">
        <v>893</v>
      </c>
      <c r="L38" s="13">
        <v>877.3019999999999</v>
      </c>
      <c r="M38" s="16">
        <v>824.166</v>
      </c>
      <c r="N38" s="16">
        <v>629.309</v>
      </c>
      <c r="O38" s="16">
        <v>614.355</v>
      </c>
      <c r="P38" s="16">
        <f aca="true" t="shared" si="17" ref="P38:U38">P39</f>
        <v>455.076</v>
      </c>
      <c r="Q38" s="16">
        <f t="shared" si="17"/>
        <v>482.126</v>
      </c>
      <c r="R38" s="16">
        <f t="shared" si="17"/>
        <v>485.126</v>
      </c>
      <c r="S38" s="16">
        <f t="shared" si="17"/>
        <v>485.126</v>
      </c>
      <c r="T38" s="13">
        <f t="shared" si="17"/>
        <v>671.634</v>
      </c>
      <c r="U38" s="13">
        <f t="shared" si="17"/>
        <v>698.499</v>
      </c>
      <c r="V38" s="55">
        <f t="shared" si="5"/>
        <v>7115.719000000001</v>
      </c>
    </row>
    <row r="39" spans="1:22" ht="26.25" customHeight="1">
      <c r="A39" s="162"/>
      <c r="B39" s="68"/>
      <c r="C39" s="12" t="s">
        <v>460</v>
      </c>
      <c r="D39" s="11" t="s">
        <v>329</v>
      </c>
      <c r="E39" s="15" t="s">
        <v>441</v>
      </c>
      <c r="F39" s="11">
        <v>1</v>
      </c>
      <c r="G39" s="15" t="s">
        <v>440</v>
      </c>
      <c r="H39" s="15"/>
      <c r="I39" s="11"/>
      <c r="J39" s="11"/>
      <c r="K39" s="13">
        <v>893</v>
      </c>
      <c r="L39" s="13">
        <v>877.302</v>
      </c>
      <c r="M39" s="16">
        <v>824.166</v>
      </c>
      <c r="N39" s="16">
        <v>629.309</v>
      </c>
      <c r="O39" s="16">
        <v>614.355</v>
      </c>
      <c r="P39" s="16">
        <f aca="true" t="shared" si="18" ref="P39:U39">P41</f>
        <v>455.076</v>
      </c>
      <c r="Q39" s="16">
        <f t="shared" si="18"/>
        <v>482.126</v>
      </c>
      <c r="R39" s="16">
        <f t="shared" si="18"/>
        <v>485.126</v>
      </c>
      <c r="S39" s="16">
        <f t="shared" si="18"/>
        <v>485.126</v>
      </c>
      <c r="T39" s="13">
        <f t="shared" si="18"/>
        <v>671.634</v>
      </c>
      <c r="U39" s="13">
        <f t="shared" si="18"/>
        <v>698.499</v>
      </c>
      <c r="V39" s="55">
        <f t="shared" si="5"/>
        <v>7115.719000000001</v>
      </c>
    </row>
    <row r="40" spans="1:22" ht="61.5" customHeight="1">
      <c r="A40" s="162"/>
      <c r="B40" s="68"/>
      <c r="C40" s="12" t="s">
        <v>337</v>
      </c>
      <c r="D40" s="11">
        <v>805</v>
      </c>
      <c r="E40" s="15" t="s">
        <v>441</v>
      </c>
      <c r="F40" s="11">
        <v>1</v>
      </c>
      <c r="G40" s="15" t="s">
        <v>440</v>
      </c>
      <c r="H40" s="15"/>
      <c r="I40" s="11"/>
      <c r="J40" s="11"/>
      <c r="K40" s="13">
        <v>893</v>
      </c>
      <c r="L40" s="13">
        <v>877.302</v>
      </c>
      <c r="M40" s="16">
        <v>824.166</v>
      </c>
      <c r="N40" s="16">
        <v>629.309</v>
      </c>
      <c r="O40" s="16">
        <v>614.355</v>
      </c>
      <c r="P40" s="16" t="s">
        <v>372</v>
      </c>
      <c r="Q40" s="16" t="s">
        <v>372</v>
      </c>
      <c r="R40" s="16" t="s">
        <v>372</v>
      </c>
      <c r="S40" s="16" t="s">
        <v>372</v>
      </c>
      <c r="T40" s="16" t="s">
        <v>372</v>
      </c>
      <c r="U40" s="16" t="s">
        <v>372</v>
      </c>
      <c r="V40" s="55" t="e">
        <f t="shared" si="5"/>
        <v>#VALUE!</v>
      </c>
    </row>
    <row r="41" spans="1:22" ht="96" customHeight="1">
      <c r="A41" s="160"/>
      <c r="B41" s="158"/>
      <c r="C41" s="12" t="s">
        <v>17</v>
      </c>
      <c r="D41" s="11">
        <v>805</v>
      </c>
      <c r="E41" s="15" t="s">
        <v>441</v>
      </c>
      <c r="F41" s="11">
        <v>1</v>
      </c>
      <c r="G41" s="15" t="s">
        <v>440</v>
      </c>
      <c r="H41" s="15"/>
      <c r="I41" s="100"/>
      <c r="J41" s="60"/>
      <c r="K41" s="79" t="s">
        <v>372</v>
      </c>
      <c r="L41" s="79" t="s">
        <v>372</v>
      </c>
      <c r="M41" s="79" t="s">
        <v>372</v>
      </c>
      <c r="N41" s="79" t="s">
        <v>372</v>
      </c>
      <c r="O41" s="79" t="s">
        <v>372</v>
      </c>
      <c r="P41" s="16">
        <v>455.076</v>
      </c>
      <c r="Q41" s="104">
        <v>482.126</v>
      </c>
      <c r="R41" s="104">
        <v>485.126</v>
      </c>
      <c r="S41" s="103">
        <v>485.126</v>
      </c>
      <c r="T41" s="16">
        <v>671.634</v>
      </c>
      <c r="U41" s="16">
        <v>698.499</v>
      </c>
      <c r="V41" s="55" t="e">
        <f t="shared" si="5"/>
        <v>#VALUE!</v>
      </c>
    </row>
    <row r="42" spans="1:22" ht="26.25" customHeight="1">
      <c r="A42" s="159" t="s">
        <v>25</v>
      </c>
      <c r="B42" s="155" t="s">
        <v>382</v>
      </c>
      <c r="C42" s="12" t="s">
        <v>216</v>
      </c>
      <c r="D42" s="11" t="s">
        <v>329</v>
      </c>
      <c r="E42" s="15" t="s">
        <v>441</v>
      </c>
      <c r="F42" s="11">
        <v>1</v>
      </c>
      <c r="G42" s="15" t="s">
        <v>441</v>
      </c>
      <c r="H42" s="15" t="s">
        <v>329</v>
      </c>
      <c r="I42" s="100" t="s">
        <v>329</v>
      </c>
      <c r="J42" s="60" t="s">
        <v>329</v>
      </c>
      <c r="K42" s="106">
        <f>K43</f>
        <v>1114937.2010000001</v>
      </c>
      <c r="L42" s="106">
        <f aca="true" t="shared" si="19" ref="L42:U42">L43</f>
        <v>1135454.896</v>
      </c>
      <c r="M42" s="106">
        <f t="shared" si="19"/>
        <v>1155087.8360000001</v>
      </c>
      <c r="N42" s="106">
        <f t="shared" si="19"/>
        <v>1214054.954</v>
      </c>
      <c r="O42" s="106">
        <f t="shared" si="19"/>
        <v>1210025.695</v>
      </c>
      <c r="P42" s="106">
        <f t="shared" si="19"/>
        <v>1280747.645</v>
      </c>
      <c r="Q42" s="106">
        <f t="shared" si="19"/>
        <v>1274291.628</v>
      </c>
      <c r="R42" s="106">
        <f t="shared" si="19"/>
        <v>1274295.423</v>
      </c>
      <c r="S42" s="106">
        <f t="shared" si="19"/>
        <v>1274295.423</v>
      </c>
      <c r="T42" s="106">
        <f t="shared" si="19"/>
        <v>1550912.5699999998</v>
      </c>
      <c r="U42" s="106">
        <f t="shared" si="19"/>
        <v>1662529.733</v>
      </c>
      <c r="V42" s="55">
        <f t="shared" si="5"/>
        <v>14146633.004</v>
      </c>
    </row>
    <row r="43" spans="1:22" ht="26.25" customHeight="1">
      <c r="A43" s="162"/>
      <c r="B43" s="126"/>
      <c r="C43" s="12" t="s">
        <v>460</v>
      </c>
      <c r="D43" s="11" t="s">
        <v>329</v>
      </c>
      <c r="E43" s="15" t="s">
        <v>441</v>
      </c>
      <c r="F43" s="11">
        <v>1</v>
      </c>
      <c r="G43" s="15" t="s">
        <v>441</v>
      </c>
      <c r="H43" s="15"/>
      <c r="I43" s="100"/>
      <c r="J43" s="60"/>
      <c r="K43" s="16">
        <f>K44</f>
        <v>1114937.2010000001</v>
      </c>
      <c r="L43" s="16">
        <f>L44</f>
        <v>1135454.896</v>
      </c>
      <c r="M43" s="16">
        <f>M44</f>
        <v>1155087.8360000001</v>
      </c>
      <c r="N43" s="16">
        <f>N44</f>
        <v>1214054.954</v>
      </c>
      <c r="O43" s="16">
        <f>O44</f>
        <v>1210025.695</v>
      </c>
      <c r="P43" s="16">
        <f aca="true" t="shared" si="20" ref="P43:U43">P45</f>
        <v>1280747.645</v>
      </c>
      <c r="Q43" s="16">
        <f t="shared" si="20"/>
        <v>1274291.628</v>
      </c>
      <c r="R43" s="16">
        <f t="shared" si="20"/>
        <v>1274295.423</v>
      </c>
      <c r="S43" s="16">
        <f t="shared" si="20"/>
        <v>1274295.423</v>
      </c>
      <c r="T43" s="16">
        <f t="shared" si="20"/>
        <v>1550912.5699999998</v>
      </c>
      <c r="U43" s="16">
        <f t="shared" si="20"/>
        <v>1662529.733</v>
      </c>
      <c r="V43" s="55">
        <f t="shared" si="5"/>
        <v>14146633.004</v>
      </c>
    </row>
    <row r="44" spans="1:22" ht="57.75" customHeight="1">
      <c r="A44" s="128"/>
      <c r="B44" s="127"/>
      <c r="C44" s="12" t="s">
        <v>337</v>
      </c>
      <c r="D44" s="11">
        <v>805</v>
      </c>
      <c r="E44" s="15" t="s">
        <v>441</v>
      </c>
      <c r="F44" s="11">
        <v>1</v>
      </c>
      <c r="G44" s="15" t="s">
        <v>441</v>
      </c>
      <c r="H44" s="15"/>
      <c r="I44" s="10"/>
      <c r="J44" s="11"/>
      <c r="K44" s="16">
        <f>K46+K48+K50+K52+K54</f>
        <v>1114937.2010000001</v>
      </c>
      <c r="L44" s="16">
        <f>L46+L48+L50+L52+L54</f>
        <v>1135454.896</v>
      </c>
      <c r="M44" s="16">
        <f>M46+M48+M50+M52+M54</f>
        <v>1155087.8360000001</v>
      </c>
      <c r="N44" s="16">
        <f>N46+N48+N50+N52+N54</f>
        <v>1214054.954</v>
      </c>
      <c r="O44" s="16">
        <f>O46+O48+O50+O52+O54</f>
        <v>1210025.695</v>
      </c>
      <c r="P44" s="16" t="s">
        <v>372</v>
      </c>
      <c r="Q44" s="16" t="s">
        <v>372</v>
      </c>
      <c r="R44" s="16" t="s">
        <v>372</v>
      </c>
      <c r="S44" s="16" t="s">
        <v>372</v>
      </c>
      <c r="T44" s="16" t="s">
        <v>372</v>
      </c>
      <c r="U44" s="16" t="s">
        <v>372</v>
      </c>
      <c r="V44" s="55" t="e">
        <f t="shared" si="5"/>
        <v>#VALUE!</v>
      </c>
    </row>
    <row r="45" spans="1:22" ht="93.75" customHeight="1">
      <c r="A45" s="160"/>
      <c r="B45" s="158"/>
      <c r="C45" s="12" t="s">
        <v>17</v>
      </c>
      <c r="D45" s="11">
        <v>805</v>
      </c>
      <c r="E45" s="15" t="s">
        <v>441</v>
      </c>
      <c r="F45" s="11">
        <v>1</v>
      </c>
      <c r="G45" s="15" t="s">
        <v>441</v>
      </c>
      <c r="H45" s="15"/>
      <c r="I45" s="101"/>
      <c r="J45" s="61"/>
      <c r="K45" s="108" t="s">
        <v>372</v>
      </c>
      <c r="L45" s="108" t="s">
        <v>372</v>
      </c>
      <c r="M45" s="108" t="s">
        <v>372</v>
      </c>
      <c r="N45" s="108" t="s">
        <v>372</v>
      </c>
      <c r="O45" s="108" t="s">
        <v>372</v>
      </c>
      <c r="P45" s="16">
        <f aca="true" t="shared" si="21" ref="P45:U45">P47+P49+P51+P53+P55</f>
        <v>1280747.645</v>
      </c>
      <c r="Q45" s="16">
        <f>Q47+Q49+Q51+Q53+Q55</f>
        <v>1274291.628</v>
      </c>
      <c r="R45" s="16">
        <f t="shared" si="21"/>
        <v>1274295.423</v>
      </c>
      <c r="S45" s="16">
        <f t="shared" si="21"/>
        <v>1274295.423</v>
      </c>
      <c r="T45" s="16">
        <f t="shared" si="21"/>
        <v>1550912.5699999998</v>
      </c>
      <c r="U45" s="16">
        <f t="shared" si="21"/>
        <v>1662529.733</v>
      </c>
      <c r="V45" s="55" t="e">
        <f t="shared" si="5"/>
        <v>#VALUE!</v>
      </c>
    </row>
    <row r="46" spans="1:22" ht="61.5" customHeight="1">
      <c r="A46" s="159" t="s">
        <v>26</v>
      </c>
      <c r="B46" s="98" t="s">
        <v>424</v>
      </c>
      <c r="C46" s="12" t="s">
        <v>337</v>
      </c>
      <c r="D46" s="11">
        <v>805</v>
      </c>
      <c r="E46" s="15" t="s">
        <v>441</v>
      </c>
      <c r="F46" s="11">
        <v>1</v>
      </c>
      <c r="G46" s="15" t="s">
        <v>441</v>
      </c>
      <c r="H46" s="15" t="s">
        <v>329</v>
      </c>
      <c r="I46" s="101" t="s">
        <v>329</v>
      </c>
      <c r="J46" s="61" t="s">
        <v>329</v>
      </c>
      <c r="K46" s="90">
        <v>356</v>
      </c>
      <c r="L46" s="90">
        <v>260.12399999999997</v>
      </c>
      <c r="M46" s="90">
        <v>260.1</v>
      </c>
      <c r="N46" s="90">
        <v>260.1</v>
      </c>
      <c r="O46" s="90">
        <v>260.1</v>
      </c>
      <c r="P46" s="90" t="s">
        <v>372</v>
      </c>
      <c r="Q46" s="90" t="s">
        <v>372</v>
      </c>
      <c r="R46" s="90" t="s">
        <v>372</v>
      </c>
      <c r="S46" s="90" t="s">
        <v>372</v>
      </c>
      <c r="T46" s="90" t="s">
        <v>372</v>
      </c>
      <c r="U46" s="90" t="s">
        <v>372</v>
      </c>
      <c r="V46" s="55" t="e">
        <f t="shared" si="5"/>
        <v>#VALUE!</v>
      </c>
    </row>
    <row r="47" spans="1:22" ht="112.5" customHeight="1">
      <c r="A47" s="160"/>
      <c r="B47" s="158"/>
      <c r="C47" s="12" t="s">
        <v>17</v>
      </c>
      <c r="D47" s="11">
        <v>805</v>
      </c>
      <c r="E47" s="15" t="s">
        <v>441</v>
      </c>
      <c r="F47" s="11">
        <v>1</v>
      </c>
      <c r="G47" s="15" t="s">
        <v>441</v>
      </c>
      <c r="H47" s="15"/>
      <c r="I47" s="10"/>
      <c r="J47" s="11"/>
      <c r="K47" s="13" t="s">
        <v>372</v>
      </c>
      <c r="L47" s="13" t="s">
        <v>372</v>
      </c>
      <c r="M47" s="13" t="s">
        <v>372</v>
      </c>
      <c r="N47" s="13" t="s">
        <v>372</v>
      </c>
      <c r="O47" s="13" t="s">
        <v>372</v>
      </c>
      <c r="P47" s="90">
        <v>225.9</v>
      </c>
      <c r="Q47" s="109">
        <v>224.005</v>
      </c>
      <c r="R47" s="109">
        <v>225.6</v>
      </c>
      <c r="S47" s="109">
        <v>225.6</v>
      </c>
      <c r="T47" s="90">
        <v>281.324</v>
      </c>
      <c r="U47" s="90">
        <v>292.577</v>
      </c>
      <c r="V47" s="55" t="e">
        <f t="shared" si="5"/>
        <v>#VALUE!</v>
      </c>
    </row>
    <row r="48" spans="1:22" ht="60.75" customHeight="1">
      <c r="A48" s="159" t="s">
        <v>27</v>
      </c>
      <c r="B48" s="67" t="s">
        <v>345</v>
      </c>
      <c r="C48" s="12" t="s">
        <v>337</v>
      </c>
      <c r="D48" s="11">
        <v>805</v>
      </c>
      <c r="E48" s="15" t="s">
        <v>441</v>
      </c>
      <c r="F48" s="11">
        <v>1</v>
      </c>
      <c r="G48" s="15" t="s">
        <v>441</v>
      </c>
      <c r="H48" s="15" t="s">
        <v>329</v>
      </c>
      <c r="I48" s="10" t="s">
        <v>329</v>
      </c>
      <c r="J48" s="11" t="s">
        <v>329</v>
      </c>
      <c r="K48" s="16">
        <v>598.4</v>
      </c>
      <c r="L48" s="16">
        <v>467.052</v>
      </c>
      <c r="M48" s="16">
        <v>310.95</v>
      </c>
      <c r="N48" s="16">
        <v>249.752</v>
      </c>
      <c r="O48" s="16">
        <v>214.24</v>
      </c>
      <c r="P48" s="16" t="s">
        <v>372</v>
      </c>
      <c r="Q48" s="16" t="s">
        <v>372</v>
      </c>
      <c r="R48" s="16" t="s">
        <v>372</v>
      </c>
      <c r="S48" s="16" t="s">
        <v>372</v>
      </c>
      <c r="T48" s="16" t="s">
        <v>372</v>
      </c>
      <c r="U48" s="16" t="s">
        <v>372</v>
      </c>
      <c r="V48" s="55" t="e">
        <f t="shared" si="5"/>
        <v>#VALUE!</v>
      </c>
    </row>
    <row r="49" spans="1:22" ht="99.75" customHeight="1">
      <c r="A49" s="160"/>
      <c r="B49" s="158"/>
      <c r="C49" s="12" t="s">
        <v>17</v>
      </c>
      <c r="D49" s="11">
        <v>805</v>
      </c>
      <c r="E49" s="15" t="s">
        <v>441</v>
      </c>
      <c r="F49" s="11">
        <v>1</v>
      </c>
      <c r="G49" s="15" t="s">
        <v>441</v>
      </c>
      <c r="H49" s="15"/>
      <c r="I49" s="10"/>
      <c r="J49" s="11"/>
      <c r="K49" s="13" t="s">
        <v>372</v>
      </c>
      <c r="L49" s="13" t="s">
        <v>372</v>
      </c>
      <c r="M49" s="13" t="s">
        <v>372</v>
      </c>
      <c r="N49" s="13" t="s">
        <v>372</v>
      </c>
      <c r="O49" s="13" t="s">
        <v>372</v>
      </c>
      <c r="P49" s="16">
        <v>190.986</v>
      </c>
      <c r="Q49" s="104">
        <v>204.042</v>
      </c>
      <c r="R49" s="104">
        <v>206.242</v>
      </c>
      <c r="S49" s="109">
        <v>206.242</v>
      </c>
      <c r="T49" s="16">
        <v>241.184</v>
      </c>
      <c r="U49" s="16">
        <v>250.832</v>
      </c>
      <c r="V49" s="55" t="e">
        <f t="shared" si="5"/>
        <v>#VALUE!</v>
      </c>
    </row>
    <row r="50" spans="1:22" ht="63.75" customHeight="1">
      <c r="A50" s="159" t="s">
        <v>28</v>
      </c>
      <c r="B50" s="67" t="s">
        <v>283</v>
      </c>
      <c r="C50" s="12" t="s">
        <v>337</v>
      </c>
      <c r="D50" s="11">
        <v>805</v>
      </c>
      <c r="E50" s="15" t="s">
        <v>441</v>
      </c>
      <c r="F50" s="11">
        <v>1</v>
      </c>
      <c r="G50" s="15" t="s">
        <v>441</v>
      </c>
      <c r="H50" s="15" t="s">
        <v>329</v>
      </c>
      <c r="I50" s="10" t="s">
        <v>329</v>
      </c>
      <c r="J50" s="11" t="s">
        <v>329</v>
      </c>
      <c r="K50" s="13">
        <v>934282.701</v>
      </c>
      <c r="L50" s="13">
        <v>963448.614</v>
      </c>
      <c r="M50" s="13">
        <v>972574.759</v>
      </c>
      <c r="N50" s="13">
        <v>1018836.633</v>
      </c>
      <c r="O50" s="13">
        <v>1016719.79</v>
      </c>
      <c r="P50" s="13" t="s">
        <v>372</v>
      </c>
      <c r="Q50" s="13" t="s">
        <v>372</v>
      </c>
      <c r="R50" s="13" t="s">
        <v>372</v>
      </c>
      <c r="S50" s="13" t="s">
        <v>372</v>
      </c>
      <c r="T50" s="13" t="s">
        <v>372</v>
      </c>
      <c r="U50" s="13" t="s">
        <v>372</v>
      </c>
      <c r="V50" s="55" t="e">
        <f t="shared" si="5"/>
        <v>#VALUE!</v>
      </c>
    </row>
    <row r="51" spans="1:25" ht="114.75" customHeight="1">
      <c r="A51" s="160"/>
      <c r="B51" s="158"/>
      <c r="C51" s="12" t="s">
        <v>17</v>
      </c>
      <c r="D51" s="11">
        <v>805</v>
      </c>
      <c r="E51" s="15" t="s">
        <v>441</v>
      </c>
      <c r="F51" s="11">
        <v>1</v>
      </c>
      <c r="G51" s="15" t="s">
        <v>441</v>
      </c>
      <c r="H51" s="11"/>
      <c r="I51" s="10"/>
      <c r="J51" s="11"/>
      <c r="K51" s="13" t="s">
        <v>372</v>
      </c>
      <c r="L51" s="13" t="s">
        <v>372</v>
      </c>
      <c r="M51" s="13" t="s">
        <v>372</v>
      </c>
      <c r="N51" s="13" t="s">
        <v>372</v>
      </c>
      <c r="O51" s="13" t="s">
        <v>372</v>
      </c>
      <c r="P51" s="13">
        <v>1081146.492</v>
      </c>
      <c r="Q51" s="103">
        <v>1078857.811</v>
      </c>
      <c r="R51" s="103">
        <v>1078857.811</v>
      </c>
      <c r="S51" s="109">
        <v>1078857.811</v>
      </c>
      <c r="T51" s="13">
        <v>1280359.912</v>
      </c>
      <c r="U51" s="13">
        <v>1362371.968</v>
      </c>
      <c r="V51" s="55" t="e">
        <f t="shared" si="5"/>
        <v>#VALUE!</v>
      </c>
      <c r="Y51" s="9" t="s">
        <v>13</v>
      </c>
    </row>
    <row r="52" spans="1:22" ht="63.75" customHeight="1">
      <c r="A52" s="159" t="s">
        <v>29</v>
      </c>
      <c r="B52" s="67" t="s">
        <v>343</v>
      </c>
      <c r="C52" s="74" t="s">
        <v>337</v>
      </c>
      <c r="D52" s="11">
        <v>805</v>
      </c>
      <c r="E52" s="15" t="s">
        <v>441</v>
      </c>
      <c r="F52" s="11">
        <v>1</v>
      </c>
      <c r="G52" s="15" t="s">
        <v>441</v>
      </c>
      <c r="H52" s="11" t="s">
        <v>329</v>
      </c>
      <c r="I52" s="10" t="s">
        <v>329</v>
      </c>
      <c r="J52" s="11" t="s">
        <v>329</v>
      </c>
      <c r="K52" s="16">
        <v>179696.1</v>
      </c>
      <c r="L52" s="16">
        <v>171279.106</v>
      </c>
      <c r="M52" s="16">
        <v>181938.427</v>
      </c>
      <c r="N52" s="16">
        <v>194708.46899999998</v>
      </c>
      <c r="O52" s="16">
        <v>192831.565</v>
      </c>
      <c r="P52" s="16" t="s">
        <v>372</v>
      </c>
      <c r="Q52" s="16" t="s">
        <v>372</v>
      </c>
      <c r="R52" s="16" t="s">
        <v>372</v>
      </c>
      <c r="S52" s="16" t="s">
        <v>372</v>
      </c>
      <c r="T52" s="16" t="s">
        <v>372</v>
      </c>
      <c r="U52" s="16" t="s">
        <v>372</v>
      </c>
      <c r="V52" s="55" t="e">
        <f t="shared" si="5"/>
        <v>#VALUE!</v>
      </c>
    </row>
    <row r="53" spans="1:25" ht="95.25" customHeight="1">
      <c r="A53" s="128"/>
      <c r="B53" s="127"/>
      <c r="C53" s="74" t="s">
        <v>17</v>
      </c>
      <c r="D53" s="11">
        <v>805</v>
      </c>
      <c r="E53" s="15">
        <v>3</v>
      </c>
      <c r="F53" s="11">
        <v>1</v>
      </c>
      <c r="G53" s="15" t="s">
        <v>441</v>
      </c>
      <c r="H53" s="11"/>
      <c r="I53" s="10"/>
      <c r="J53" s="11"/>
      <c r="K53" s="13" t="s">
        <v>372</v>
      </c>
      <c r="L53" s="13" t="s">
        <v>372</v>
      </c>
      <c r="M53" s="13" t="s">
        <v>372</v>
      </c>
      <c r="N53" s="13" t="s">
        <v>372</v>
      </c>
      <c r="O53" s="13" t="s">
        <v>372</v>
      </c>
      <c r="P53" s="16">
        <v>199184.267</v>
      </c>
      <c r="Q53" s="104">
        <v>195005.77</v>
      </c>
      <c r="R53" s="104">
        <v>195005.77</v>
      </c>
      <c r="S53" s="109">
        <v>195005.77</v>
      </c>
      <c r="T53" s="16">
        <v>270030.15</v>
      </c>
      <c r="U53" s="16">
        <v>299614.356</v>
      </c>
      <c r="V53" s="55" t="e">
        <f t="shared" si="5"/>
        <v>#VALUE!</v>
      </c>
      <c r="Y53" s="9" t="s">
        <v>13</v>
      </c>
    </row>
    <row r="54" spans="1:22" ht="62.25" customHeight="1">
      <c r="A54" s="159" t="s">
        <v>30</v>
      </c>
      <c r="B54" s="117" t="s">
        <v>344</v>
      </c>
      <c r="C54" s="17" t="s">
        <v>337</v>
      </c>
      <c r="D54" s="11">
        <v>805</v>
      </c>
      <c r="E54" s="15" t="s">
        <v>441</v>
      </c>
      <c r="F54" s="11">
        <v>1</v>
      </c>
      <c r="G54" s="15" t="s">
        <v>441</v>
      </c>
      <c r="H54" s="11" t="s">
        <v>329</v>
      </c>
      <c r="I54" s="10" t="s">
        <v>329</v>
      </c>
      <c r="J54" s="11" t="s">
        <v>329</v>
      </c>
      <c r="K54" s="13">
        <v>4</v>
      </c>
      <c r="L54" s="13">
        <v>0</v>
      </c>
      <c r="M54" s="13">
        <v>3.6</v>
      </c>
      <c r="N54" s="13">
        <v>0</v>
      </c>
      <c r="O54" s="13">
        <v>0</v>
      </c>
      <c r="P54" s="13" t="s">
        <v>372</v>
      </c>
      <c r="Q54" s="13" t="s">
        <v>372</v>
      </c>
      <c r="R54" s="13" t="s">
        <v>372</v>
      </c>
      <c r="S54" s="13" t="s">
        <v>372</v>
      </c>
      <c r="T54" s="13" t="s">
        <v>372</v>
      </c>
      <c r="U54" s="13" t="s">
        <v>372</v>
      </c>
      <c r="V54" s="55" t="e">
        <f t="shared" si="5"/>
        <v>#VALUE!</v>
      </c>
    </row>
    <row r="55" spans="1:22" ht="96.75" customHeight="1">
      <c r="A55" s="158"/>
      <c r="B55" s="158"/>
      <c r="C55" s="12" t="s">
        <v>17</v>
      </c>
      <c r="D55" s="11">
        <v>805</v>
      </c>
      <c r="E55" s="15" t="s">
        <v>441</v>
      </c>
      <c r="F55" s="11">
        <v>1</v>
      </c>
      <c r="G55" s="15" t="s">
        <v>441</v>
      </c>
      <c r="H55" s="11"/>
      <c r="I55" s="10"/>
      <c r="J55" s="11"/>
      <c r="K55" s="13" t="s">
        <v>372</v>
      </c>
      <c r="L55" s="13" t="s">
        <v>372</v>
      </c>
      <c r="M55" s="13" t="s">
        <v>372</v>
      </c>
      <c r="N55" s="13" t="s">
        <v>372</v>
      </c>
      <c r="O55" s="13" t="s">
        <v>372</v>
      </c>
      <c r="P55" s="13">
        <v>0</v>
      </c>
      <c r="Q55" s="13">
        <v>0</v>
      </c>
      <c r="R55" s="13">
        <v>0</v>
      </c>
      <c r="S55" s="90">
        <v>0</v>
      </c>
      <c r="T55" s="13">
        <v>0</v>
      </c>
      <c r="U55" s="13">
        <v>0</v>
      </c>
      <c r="V55" s="55" t="e">
        <f t="shared" si="5"/>
        <v>#VALUE!</v>
      </c>
    </row>
    <row r="56" spans="1:22" ht="22.5" customHeight="1">
      <c r="A56" s="159" t="s">
        <v>31</v>
      </c>
      <c r="B56" s="155" t="s">
        <v>284</v>
      </c>
      <c r="C56" s="12" t="s">
        <v>216</v>
      </c>
      <c r="D56" s="11" t="s">
        <v>329</v>
      </c>
      <c r="E56" s="15" t="s">
        <v>441</v>
      </c>
      <c r="F56" s="11">
        <v>1</v>
      </c>
      <c r="G56" s="15" t="s">
        <v>442</v>
      </c>
      <c r="H56" s="11" t="s">
        <v>329</v>
      </c>
      <c r="I56" s="10" t="s">
        <v>329</v>
      </c>
      <c r="J56" s="11" t="s">
        <v>329</v>
      </c>
      <c r="K56" s="13">
        <f>K57</f>
        <v>66975.7</v>
      </c>
      <c r="L56" s="13">
        <f>L57</f>
        <v>51090.836</v>
      </c>
      <c r="M56" s="13">
        <f>M57</f>
        <v>51990.647999999994</v>
      </c>
      <c r="N56" s="13">
        <f>N57</f>
        <v>52773.14</v>
      </c>
      <c r="O56" s="13">
        <f>O57</f>
        <v>4495.139999999999</v>
      </c>
      <c r="P56" s="13">
        <f aca="true" t="shared" si="22" ref="P56:U56">P60</f>
        <v>4453.124</v>
      </c>
      <c r="Q56" s="13">
        <f t="shared" si="22"/>
        <v>4821.371</v>
      </c>
      <c r="R56" s="13">
        <f t="shared" si="22"/>
        <v>4821.371</v>
      </c>
      <c r="S56" s="13">
        <f t="shared" si="22"/>
        <v>4821.371</v>
      </c>
      <c r="T56" s="13">
        <f t="shared" si="22"/>
        <v>4985.704</v>
      </c>
      <c r="U56" s="13">
        <f t="shared" si="22"/>
        <v>5181.365</v>
      </c>
      <c r="V56" s="55">
        <f t="shared" si="5"/>
        <v>256409.77000000002</v>
      </c>
    </row>
    <row r="57" spans="1:22" ht="24" customHeight="1">
      <c r="A57" s="162"/>
      <c r="B57" s="126"/>
      <c r="C57" s="110" t="s">
        <v>0</v>
      </c>
      <c r="D57" s="60" t="s">
        <v>329</v>
      </c>
      <c r="E57" s="76" t="s">
        <v>441</v>
      </c>
      <c r="F57" s="60">
        <v>1</v>
      </c>
      <c r="G57" s="76" t="s">
        <v>442</v>
      </c>
      <c r="H57" s="60"/>
      <c r="I57" s="100"/>
      <c r="J57" s="60"/>
      <c r="K57" s="79">
        <f>K59</f>
        <v>66975.7</v>
      </c>
      <c r="L57" s="79">
        <f>L59</f>
        <v>51090.836</v>
      </c>
      <c r="M57" s="79">
        <f>M59</f>
        <v>51990.647999999994</v>
      </c>
      <c r="N57" s="79">
        <f>N59</f>
        <v>52773.14</v>
      </c>
      <c r="O57" s="79">
        <f>O59</f>
        <v>4495.139999999999</v>
      </c>
      <c r="P57" s="79">
        <f aca="true" t="shared" si="23" ref="P57:U57">P56</f>
        <v>4453.124</v>
      </c>
      <c r="Q57" s="79">
        <f t="shared" si="23"/>
        <v>4821.371</v>
      </c>
      <c r="R57" s="79">
        <f t="shared" si="23"/>
        <v>4821.371</v>
      </c>
      <c r="S57" s="79">
        <f t="shared" si="23"/>
        <v>4821.371</v>
      </c>
      <c r="T57" s="79">
        <f t="shared" si="23"/>
        <v>4985.704</v>
      </c>
      <c r="U57" s="79">
        <f t="shared" si="23"/>
        <v>5181.365</v>
      </c>
      <c r="V57" s="55">
        <f t="shared" si="5"/>
        <v>256409.77000000002</v>
      </c>
    </row>
    <row r="58" spans="1:22" ht="41.25" customHeight="1">
      <c r="A58" s="162"/>
      <c r="B58" s="126"/>
      <c r="C58" s="111" t="s">
        <v>461</v>
      </c>
      <c r="D58" s="61" t="s">
        <v>329</v>
      </c>
      <c r="E58" s="87" t="s">
        <v>441</v>
      </c>
      <c r="F58" s="61">
        <v>1</v>
      </c>
      <c r="G58" s="87" t="s">
        <v>442</v>
      </c>
      <c r="H58" s="61"/>
      <c r="I58" s="101"/>
      <c r="J58" s="61"/>
      <c r="K58" s="90">
        <v>63181.7</v>
      </c>
      <c r="L58" s="90">
        <v>47372.36</v>
      </c>
      <c r="M58" s="90">
        <v>48077.7</v>
      </c>
      <c r="N58" s="90">
        <v>48694.7</v>
      </c>
      <c r="O58" s="90">
        <f>O65</f>
        <v>133.70000000000002</v>
      </c>
      <c r="P58" s="90">
        <f aca="true" t="shared" si="24" ref="P58:U58">P66</f>
        <v>118.4</v>
      </c>
      <c r="Q58" s="90">
        <f>Q66</f>
        <v>143.2</v>
      </c>
      <c r="R58" s="90">
        <f t="shared" si="24"/>
        <v>143.2</v>
      </c>
      <c r="S58" s="90">
        <f t="shared" si="24"/>
        <v>143.2</v>
      </c>
      <c r="T58" s="90">
        <f t="shared" si="24"/>
        <v>94.2</v>
      </c>
      <c r="U58" s="90">
        <f t="shared" si="24"/>
        <v>94.2</v>
      </c>
      <c r="V58" s="55">
        <f t="shared" si="5"/>
        <v>208196.56000000008</v>
      </c>
    </row>
    <row r="59" spans="1:22" ht="60" customHeight="1">
      <c r="A59" s="162"/>
      <c r="B59" s="126"/>
      <c r="C59" s="85" t="s">
        <v>337</v>
      </c>
      <c r="D59" s="11">
        <v>805</v>
      </c>
      <c r="E59" s="15" t="s">
        <v>441</v>
      </c>
      <c r="F59" s="11">
        <v>1</v>
      </c>
      <c r="G59" s="15" t="s">
        <v>442</v>
      </c>
      <c r="H59" s="112"/>
      <c r="I59" s="73"/>
      <c r="J59" s="112"/>
      <c r="K59" s="90">
        <f>K61+K63+K65+K67</f>
        <v>66975.7</v>
      </c>
      <c r="L59" s="90">
        <f>L61+L63+L65+L67</f>
        <v>51090.836</v>
      </c>
      <c r="M59" s="90">
        <f>M61+M63+M65+M67</f>
        <v>51990.647999999994</v>
      </c>
      <c r="N59" s="90">
        <f>N61+N63+N65+N67</f>
        <v>52773.14</v>
      </c>
      <c r="O59" s="90">
        <f>O61+O63+O65+O67</f>
        <v>4495.139999999999</v>
      </c>
      <c r="P59" s="90" t="s">
        <v>372</v>
      </c>
      <c r="Q59" s="90" t="s">
        <v>372</v>
      </c>
      <c r="R59" s="90" t="s">
        <v>372</v>
      </c>
      <c r="S59" s="90" t="s">
        <v>372</v>
      </c>
      <c r="T59" s="90" t="s">
        <v>372</v>
      </c>
      <c r="U59" s="90" t="s">
        <v>372</v>
      </c>
      <c r="V59" s="55" t="e">
        <f t="shared" si="5"/>
        <v>#VALUE!</v>
      </c>
    </row>
    <row r="60" spans="1:22" ht="99.75" customHeight="1">
      <c r="A60" s="160"/>
      <c r="B60" s="158"/>
      <c r="C60" s="12" t="s">
        <v>17</v>
      </c>
      <c r="D60" s="11">
        <v>805</v>
      </c>
      <c r="E60" s="15" t="s">
        <v>441</v>
      </c>
      <c r="F60" s="11">
        <v>1</v>
      </c>
      <c r="G60" s="15" t="s">
        <v>442</v>
      </c>
      <c r="H60" s="112"/>
      <c r="I60" s="73"/>
      <c r="J60" s="112"/>
      <c r="K60" s="90" t="s">
        <v>372</v>
      </c>
      <c r="L60" s="90" t="s">
        <v>372</v>
      </c>
      <c r="M60" s="90" t="s">
        <v>372</v>
      </c>
      <c r="N60" s="90" t="s">
        <v>372</v>
      </c>
      <c r="O60" s="90" t="s">
        <v>372</v>
      </c>
      <c r="P60" s="90">
        <f aca="true" t="shared" si="25" ref="P60:U60">P62+P64+P66+P68</f>
        <v>4453.124</v>
      </c>
      <c r="Q60" s="90">
        <f>Q62+Q64+Q66+Q68</f>
        <v>4821.371</v>
      </c>
      <c r="R60" s="90">
        <f t="shared" si="25"/>
        <v>4821.371</v>
      </c>
      <c r="S60" s="90">
        <f t="shared" si="25"/>
        <v>4821.371</v>
      </c>
      <c r="T60" s="90">
        <f t="shared" si="25"/>
        <v>4985.704</v>
      </c>
      <c r="U60" s="90">
        <f t="shared" si="25"/>
        <v>5181.365</v>
      </c>
      <c r="V60" s="55" t="e">
        <f t="shared" si="5"/>
        <v>#VALUE!</v>
      </c>
    </row>
    <row r="61" spans="1:22" ht="66.75" customHeight="1">
      <c r="A61" s="155" t="s">
        <v>32</v>
      </c>
      <c r="B61" s="67" t="s">
        <v>346</v>
      </c>
      <c r="C61" s="12" t="s">
        <v>337</v>
      </c>
      <c r="D61" s="11">
        <v>805</v>
      </c>
      <c r="E61" s="15" t="s">
        <v>441</v>
      </c>
      <c r="F61" s="11">
        <v>1</v>
      </c>
      <c r="G61" s="15" t="s">
        <v>442</v>
      </c>
      <c r="H61" s="15" t="s">
        <v>329</v>
      </c>
      <c r="I61" s="10" t="s">
        <v>329</v>
      </c>
      <c r="J61" s="11" t="s">
        <v>329</v>
      </c>
      <c r="K61" s="16">
        <v>3794</v>
      </c>
      <c r="L61" s="16">
        <v>3718.476</v>
      </c>
      <c r="M61" s="16">
        <v>3912.948</v>
      </c>
      <c r="N61" s="16">
        <v>4078.44</v>
      </c>
      <c r="O61" s="16">
        <v>4361.44</v>
      </c>
      <c r="P61" s="16" t="s">
        <v>372</v>
      </c>
      <c r="Q61" s="16" t="s">
        <v>372</v>
      </c>
      <c r="R61" s="16" t="s">
        <v>372</v>
      </c>
      <c r="S61" s="16" t="s">
        <v>372</v>
      </c>
      <c r="T61" s="16" t="s">
        <v>372</v>
      </c>
      <c r="U61" s="16" t="s">
        <v>372</v>
      </c>
      <c r="V61" s="55" t="e">
        <f t="shared" si="5"/>
        <v>#VALUE!</v>
      </c>
    </row>
    <row r="62" spans="1:22" ht="99" customHeight="1">
      <c r="A62" s="158"/>
      <c r="B62" s="158"/>
      <c r="C62" s="12" t="s">
        <v>17</v>
      </c>
      <c r="D62" s="11">
        <v>805</v>
      </c>
      <c r="E62" s="15" t="s">
        <v>441</v>
      </c>
      <c r="F62" s="11">
        <v>1</v>
      </c>
      <c r="G62" s="15" t="s">
        <v>442</v>
      </c>
      <c r="H62" s="15"/>
      <c r="I62" s="10"/>
      <c r="J62" s="11"/>
      <c r="K62" s="13" t="s">
        <v>372</v>
      </c>
      <c r="L62" s="13" t="s">
        <v>372</v>
      </c>
      <c r="M62" s="13" t="s">
        <v>372</v>
      </c>
      <c r="N62" s="13" t="s">
        <v>372</v>
      </c>
      <c r="O62" s="13" t="s">
        <v>372</v>
      </c>
      <c r="P62" s="16">
        <v>4334.724</v>
      </c>
      <c r="Q62" s="104">
        <v>4678.171</v>
      </c>
      <c r="R62" s="104">
        <v>4678.171</v>
      </c>
      <c r="S62" s="104">
        <v>4678.171</v>
      </c>
      <c r="T62" s="16">
        <v>4891.504</v>
      </c>
      <c r="U62" s="16">
        <v>5087.165</v>
      </c>
      <c r="V62" s="55" t="e">
        <f t="shared" si="5"/>
        <v>#VALUE!</v>
      </c>
    </row>
    <row r="63" spans="1:22" ht="65.25" customHeight="1">
      <c r="A63" s="155" t="s">
        <v>33</v>
      </c>
      <c r="B63" s="155" t="s">
        <v>285</v>
      </c>
      <c r="C63" s="12" t="s">
        <v>337</v>
      </c>
      <c r="D63" s="11">
        <v>805</v>
      </c>
      <c r="E63" s="15" t="s">
        <v>441</v>
      </c>
      <c r="F63" s="11">
        <v>1</v>
      </c>
      <c r="G63" s="15" t="s">
        <v>442</v>
      </c>
      <c r="H63" s="11" t="s">
        <v>329</v>
      </c>
      <c r="I63" s="11" t="s">
        <v>329</v>
      </c>
      <c r="J63" s="11" t="s">
        <v>329</v>
      </c>
      <c r="K63" s="13">
        <v>44179.7</v>
      </c>
      <c r="L63" s="13">
        <v>45158.700000000004</v>
      </c>
      <c r="M63" s="13">
        <v>47806</v>
      </c>
      <c r="N63" s="13">
        <v>48478.1</v>
      </c>
      <c r="O63" s="13">
        <v>0</v>
      </c>
      <c r="P63" s="13" t="s">
        <v>372</v>
      </c>
      <c r="Q63" s="13" t="s">
        <v>372</v>
      </c>
      <c r="R63" s="13" t="s">
        <v>372</v>
      </c>
      <c r="S63" s="13" t="s">
        <v>372</v>
      </c>
      <c r="T63" s="13" t="s">
        <v>372</v>
      </c>
      <c r="U63" s="13" t="s">
        <v>372</v>
      </c>
      <c r="V63" s="55" t="e">
        <f t="shared" si="5"/>
        <v>#VALUE!</v>
      </c>
    </row>
    <row r="64" spans="1:22" ht="108" customHeight="1">
      <c r="A64" s="158"/>
      <c r="B64" s="158"/>
      <c r="C64" s="12" t="s">
        <v>17</v>
      </c>
      <c r="D64" s="11">
        <v>805</v>
      </c>
      <c r="E64" s="15" t="s">
        <v>441</v>
      </c>
      <c r="F64" s="11">
        <v>1</v>
      </c>
      <c r="G64" s="15" t="s">
        <v>442</v>
      </c>
      <c r="H64" s="15"/>
      <c r="I64" s="10"/>
      <c r="J64" s="11"/>
      <c r="K64" s="13" t="s">
        <v>372</v>
      </c>
      <c r="L64" s="13" t="s">
        <v>372</v>
      </c>
      <c r="M64" s="13" t="s">
        <v>372</v>
      </c>
      <c r="N64" s="13" t="s">
        <v>372</v>
      </c>
      <c r="O64" s="13" t="s">
        <v>372</v>
      </c>
      <c r="P64" s="13">
        <v>0</v>
      </c>
      <c r="Q64" s="13">
        <v>0</v>
      </c>
      <c r="R64" s="13">
        <v>0</v>
      </c>
      <c r="S64" s="16">
        <v>0</v>
      </c>
      <c r="T64" s="13">
        <v>0</v>
      </c>
      <c r="U64" s="13">
        <v>0</v>
      </c>
      <c r="V64" s="55" t="e">
        <f t="shared" si="5"/>
        <v>#VALUE!</v>
      </c>
    </row>
    <row r="65" spans="1:22" ht="98.25" customHeight="1">
      <c r="A65" s="155" t="s">
        <v>34</v>
      </c>
      <c r="B65" s="165" t="s">
        <v>204</v>
      </c>
      <c r="C65" s="12" t="s">
        <v>337</v>
      </c>
      <c r="D65" s="11">
        <v>805</v>
      </c>
      <c r="E65" s="15" t="s">
        <v>441</v>
      </c>
      <c r="F65" s="11">
        <v>1</v>
      </c>
      <c r="G65" s="15" t="s">
        <v>442</v>
      </c>
      <c r="H65" s="11" t="s">
        <v>329</v>
      </c>
      <c r="I65" s="11" t="s">
        <v>329</v>
      </c>
      <c r="J65" s="11" t="s">
        <v>329</v>
      </c>
      <c r="K65" s="13">
        <v>824</v>
      </c>
      <c r="L65" s="13">
        <v>90.7</v>
      </c>
      <c r="M65" s="13">
        <v>271.7</v>
      </c>
      <c r="N65" s="13">
        <v>216.6</v>
      </c>
      <c r="O65" s="13">
        <v>133.70000000000002</v>
      </c>
      <c r="P65" s="13" t="s">
        <v>372</v>
      </c>
      <c r="Q65" s="13" t="s">
        <v>372</v>
      </c>
      <c r="R65" s="13" t="s">
        <v>372</v>
      </c>
      <c r="S65" s="13" t="s">
        <v>372</v>
      </c>
      <c r="T65" s="13" t="s">
        <v>372</v>
      </c>
      <c r="U65" s="13" t="s">
        <v>372</v>
      </c>
      <c r="V65" s="55" t="e">
        <f t="shared" si="5"/>
        <v>#VALUE!</v>
      </c>
    </row>
    <row r="66" spans="1:22" ht="161.25" customHeight="1">
      <c r="A66" s="158"/>
      <c r="B66" s="158"/>
      <c r="C66" s="12" t="s">
        <v>17</v>
      </c>
      <c r="D66" s="11">
        <v>805</v>
      </c>
      <c r="E66" s="15" t="s">
        <v>441</v>
      </c>
      <c r="F66" s="11">
        <v>1</v>
      </c>
      <c r="G66" s="15" t="s">
        <v>442</v>
      </c>
      <c r="H66" s="15"/>
      <c r="I66" s="10"/>
      <c r="J66" s="11"/>
      <c r="K66" s="13" t="s">
        <v>372</v>
      </c>
      <c r="L66" s="13" t="s">
        <v>372</v>
      </c>
      <c r="M66" s="13" t="s">
        <v>372</v>
      </c>
      <c r="N66" s="13" t="s">
        <v>372</v>
      </c>
      <c r="O66" s="13" t="s">
        <v>372</v>
      </c>
      <c r="P66" s="13">
        <v>118.4</v>
      </c>
      <c r="Q66" s="103">
        <v>143.2</v>
      </c>
      <c r="R66" s="103">
        <v>143.2</v>
      </c>
      <c r="S66" s="104">
        <v>143.2</v>
      </c>
      <c r="T66" s="16">
        <v>94.2</v>
      </c>
      <c r="U66" s="16">
        <v>94.2</v>
      </c>
      <c r="V66" s="55" t="e">
        <f t="shared" si="5"/>
        <v>#VALUE!</v>
      </c>
    </row>
    <row r="67" spans="1:22" ht="61.5" customHeight="1">
      <c r="A67" s="159" t="s">
        <v>35</v>
      </c>
      <c r="B67" s="155" t="s">
        <v>209</v>
      </c>
      <c r="C67" s="12" t="s">
        <v>337</v>
      </c>
      <c r="D67" s="11">
        <v>805</v>
      </c>
      <c r="E67" s="15" t="s">
        <v>441</v>
      </c>
      <c r="F67" s="11">
        <v>1</v>
      </c>
      <c r="G67" s="15" t="s">
        <v>442</v>
      </c>
      <c r="H67" s="15" t="s">
        <v>341</v>
      </c>
      <c r="I67" s="10" t="s">
        <v>367</v>
      </c>
      <c r="J67" s="11">
        <v>300</v>
      </c>
      <c r="K67" s="13">
        <v>18178</v>
      </c>
      <c r="L67" s="13">
        <v>2122.96</v>
      </c>
      <c r="M67" s="13">
        <v>0</v>
      </c>
      <c r="N67" s="13">
        <v>0</v>
      </c>
      <c r="O67" s="13">
        <v>0</v>
      </c>
      <c r="P67" s="13" t="s">
        <v>372</v>
      </c>
      <c r="Q67" s="13" t="s">
        <v>372</v>
      </c>
      <c r="R67" s="13" t="s">
        <v>372</v>
      </c>
      <c r="S67" s="13" t="s">
        <v>372</v>
      </c>
      <c r="T67" s="13" t="s">
        <v>372</v>
      </c>
      <c r="U67" s="13" t="s">
        <v>372</v>
      </c>
      <c r="V67" s="55" t="e">
        <f t="shared" si="5"/>
        <v>#VALUE!</v>
      </c>
    </row>
    <row r="68" spans="1:22" ht="126.75" customHeight="1">
      <c r="A68" s="161"/>
      <c r="B68" s="156"/>
      <c r="C68" s="12" t="s">
        <v>17</v>
      </c>
      <c r="D68" s="11">
        <v>805</v>
      </c>
      <c r="E68" s="15" t="s">
        <v>441</v>
      </c>
      <c r="F68" s="11">
        <v>1</v>
      </c>
      <c r="G68" s="15" t="s">
        <v>442</v>
      </c>
      <c r="H68" s="15"/>
      <c r="I68" s="10"/>
      <c r="J68" s="11"/>
      <c r="K68" s="13" t="s">
        <v>372</v>
      </c>
      <c r="L68" s="13" t="s">
        <v>372</v>
      </c>
      <c r="M68" s="13" t="s">
        <v>372</v>
      </c>
      <c r="N68" s="13" t="s">
        <v>372</v>
      </c>
      <c r="O68" s="13" t="s">
        <v>372</v>
      </c>
      <c r="P68" s="13">
        <v>0</v>
      </c>
      <c r="Q68" s="13">
        <v>0</v>
      </c>
      <c r="R68" s="13">
        <v>0</v>
      </c>
      <c r="S68" s="16">
        <f>R68*1.04</f>
        <v>0</v>
      </c>
      <c r="T68" s="13">
        <v>0</v>
      </c>
      <c r="U68" s="13">
        <v>0</v>
      </c>
      <c r="V68" s="55" t="e">
        <f t="shared" si="5"/>
        <v>#VALUE!</v>
      </c>
    </row>
    <row r="69" spans="1:22" ht="27" customHeight="1">
      <c r="A69" s="159" t="s">
        <v>36</v>
      </c>
      <c r="B69" s="155" t="s">
        <v>384</v>
      </c>
      <c r="C69" s="12" t="s">
        <v>216</v>
      </c>
      <c r="D69" s="15" t="s">
        <v>329</v>
      </c>
      <c r="E69" s="15" t="s">
        <v>441</v>
      </c>
      <c r="F69" s="11">
        <v>1</v>
      </c>
      <c r="G69" s="15" t="s">
        <v>443</v>
      </c>
      <c r="H69" s="15" t="s">
        <v>329</v>
      </c>
      <c r="I69" s="15" t="s">
        <v>329</v>
      </c>
      <c r="J69" s="15" t="s">
        <v>329</v>
      </c>
      <c r="K69" s="13">
        <f>K71</f>
        <v>23863.6</v>
      </c>
      <c r="L69" s="13">
        <f>L71</f>
        <v>21159.368000000002</v>
      </c>
      <c r="M69" s="13">
        <f>M71</f>
        <v>20557.194</v>
      </c>
      <c r="N69" s="13">
        <f>N71</f>
        <v>28277.535</v>
      </c>
      <c r="O69" s="13">
        <f>O71</f>
        <v>31134.485</v>
      </c>
      <c r="P69" s="13">
        <f aca="true" t="shared" si="26" ref="P69:U69">P70</f>
        <v>31936.995000000003</v>
      </c>
      <c r="Q69" s="13">
        <f t="shared" si="26"/>
        <v>35002.153000000006</v>
      </c>
      <c r="R69" s="13">
        <f t="shared" si="26"/>
        <v>35008.448000000004</v>
      </c>
      <c r="S69" s="13">
        <f t="shared" si="26"/>
        <v>35008.448000000004</v>
      </c>
      <c r="T69" s="13">
        <f t="shared" si="26"/>
        <v>33960.623</v>
      </c>
      <c r="U69" s="13">
        <f t="shared" si="26"/>
        <v>35319.047</v>
      </c>
      <c r="V69" s="55">
        <f t="shared" si="5"/>
        <v>331227.89600000007</v>
      </c>
    </row>
    <row r="70" spans="1:22" ht="26.25" customHeight="1">
      <c r="A70" s="162"/>
      <c r="B70" s="126"/>
      <c r="C70" s="12" t="s">
        <v>460</v>
      </c>
      <c r="D70" s="15" t="s">
        <v>329</v>
      </c>
      <c r="E70" s="15" t="s">
        <v>441</v>
      </c>
      <c r="F70" s="11">
        <v>1</v>
      </c>
      <c r="G70" s="15" t="s">
        <v>443</v>
      </c>
      <c r="H70" s="15"/>
      <c r="I70" s="15"/>
      <c r="J70" s="15"/>
      <c r="K70" s="13">
        <f>K71</f>
        <v>23863.6</v>
      </c>
      <c r="L70" s="13">
        <f>L71</f>
        <v>21159.368000000002</v>
      </c>
      <c r="M70" s="13">
        <f>M71</f>
        <v>20557.194</v>
      </c>
      <c r="N70" s="13">
        <f>N71</f>
        <v>28277.535</v>
      </c>
      <c r="O70" s="13">
        <f>O71</f>
        <v>31134.485</v>
      </c>
      <c r="P70" s="13">
        <f aca="true" t="shared" si="27" ref="P70:U70">P72</f>
        <v>31936.995000000003</v>
      </c>
      <c r="Q70" s="13">
        <f t="shared" si="27"/>
        <v>35002.153000000006</v>
      </c>
      <c r="R70" s="13">
        <f t="shared" si="27"/>
        <v>35008.448000000004</v>
      </c>
      <c r="S70" s="13">
        <f t="shared" si="27"/>
        <v>35008.448000000004</v>
      </c>
      <c r="T70" s="13">
        <f t="shared" si="27"/>
        <v>33960.623</v>
      </c>
      <c r="U70" s="13">
        <f t="shared" si="27"/>
        <v>35319.047</v>
      </c>
      <c r="V70" s="55">
        <f t="shared" si="5"/>
        <v>331227.89600000007</v>
      </c>
    </row>
    <row r="71" spans="1:22" ht="61.5" customHeight="1">
      <c r="A71" s="128"/>
      <c r="B71" s="127"/>
      <c r="C71" s="12" t="s">
        <v>337</v>
      </c>
      <c r="D71" s="15">
        <v>805</v>
      </c>
      <c r="E71" s="15" t="s">
        <v>441</v>
      </c>
      <c r="F71" s="11">
        <v>1</v>
      </c>
      <c r="G71" s="15" t="s">
        <v>443</v>
      </c>
      <c r="H71" s="15"/>
      <c r="I71" s="15"/>
      <c r="J71" s="15"/>
      <c r="K71" s="13">
        <f>K73+K75</f>
        <v>23863.6</v>
      </c>
      <c r="L71" s="13">
        <f>L73+L75</f>
        <v>21159.368000000002</v>
      </c>
      <c r="M71" s="13">
        <f>M73+M75</f>
        <v>20557.194</v>
      </c>
      <c r="N71" s="13">
        <f>N73+N75</f>
        <v>28277.535</v>
      </c>
      <c r="O71" s="13">
        <f>O73+O75</f>
        <v>31134.485</v>
      </c>
      <c r="P71" s="13" t="s">
        <v>372</v>
      </c>
      <c r="Q71" s="13" t="s">
        <v>372</v>
      </c>
      <c r="R71" s="13" t="s">
        <v>372</v>
      </c>
      <c r="S71" s="13" t="s">
        <v>372</v>
      </c>
      <c r="T71" s="13" t="s">
        <v>372</v>
      </c>
      <c r="U71" s="13" t="s">
        <v>372</v>
      </c>
      <c r="V71" s="55" t="e">
        <f t="shared" si="5"/>
        <v>#VALUE!</v>
      </c>
    </row>
    <row r="72" spans="1:22" ht="113.25" customHeight="1">
      <c r="A72" s="160"/>
      <c r="B72" s="158"/>
      <c r="C72" s="12" t="s">
        <v>17</v>
      </c>
      <c r="D72" s="15">
        <v>805</v>
      </c>
      <c r="E72" s="15" t="s">
        <v>441</v>
      </c>
      <c r="F72" s="11">
        <v>1</v>
      </c>
      <c r="G72" s="15" t="s">
        <v>443</v>
      </c>
      <c r="H72" s="15"/>
      <c r="I72" s="15"/>
      <c r="J72" s="15"/>
      <c r="K72" s="13" t="s">
        <v>372</v>
      </c>
      <c r="L72" s="13" t="s">
        <v>372</v>
      </c>
      <c r="M72" s="13" t="s">
        <v>372</v>
      </c>
      <c r="N72" s="13" t="s">
        <v>372</v>
      </c>
      <c r="O72" s="13" t="s">
        <v>372</v>
      </c>
      <c r="P72" s="13">
        <f aca="true" t="shared" si="28" ref="P72:U72">P74+P76</f>
        <v>31936.995000000003</v>
      </c>
      <c r="Q72" s="13">
        <f>Q74+Q76</f>
        <v>35002.153000000006</v>
      </c>
      <c r="R72" s="13">
        <f t="shared" si="28"/>
        <v>35008.448000000004</v>
      </c>
      <c r="S72" s="13">
        <f t="shared" si="28"/>
        <v>35008.448000000004</v>
      </c>
      <c r="T72" s="13">
        <f t="shared" si="28"/>
        <v>33960.623</v>
      </c>
      <c r="U72" s="13">
        <f t="shared" si="28"/>
        <v>35319.047</v>
      </c>
      <c r="V72" s="55" t="e">
        <f t="shared" si="5"/>
        <v>#VALUE!</v>
      </c>
    </row>
    <row r="73" spans="1:22" ht="64.5" customHeight="1">
      <c r="A73" s="159" t="s">
        <v>37</v>
      </c>
      <c r="B73" s="67" t="s">
        <v>340</v>
      </c>
      <c r="C73" s="12" t="s">
        <v>337</v>
      </c>
      <c r="D73" s="11">
        <v>805</v>
      </c>
      <c r="E73" s="15" t="s">
        <v>441</v>
      </c>
      <c r="F73" s="11">
        <v>1</v>
      </c>
      <c r="G73" s="15" t="s">
        <v>443</v>
      </c>
      <c r="H73" s="11" t="s">
        <v>329</v>
      </c>
      <c r="I73" s="11" t="s">
        <v>329</v>
      </c>
      <c r="J73" s="11" t="s">
        <v>329</v>
      </c>
      <c r="K73" s="13">
        <v>23529.6</v>
      </c>
      <c r="L73" s="13">
        <v>20751.598</v>
      </c>
      <c r="M73" s="13">
        <v>20168.5</v>
      </c>
      <c r="N73" s="13">
        <v>28132.464</v>
      </c>
      <c r="O73" s="13">
        <v>30859.215</v>
      </c>
      <c r="P73" s="13" t="s">
        <v>372</v>
      </c>
      <c r="Q73" s="13" t="s">
        <v>372</v>
      </c>
      <c r="R73" s="13" t="s">
        <v>372</v>
      </c>
      <c r="S73" s="13" t="s">
        <v>372</v>
      </c>
      <c r="T73" s="13" t="s">
        <v>372</v>
      </c>
      <c r="U73" s="13" t="s">
        <v>372</v>
      </c>
      <c r="V73" s="55" t="e">
        <f t="shared" si="5"/>
        <v>#VALUE!</v>
      </c>
    </row>
    <row r="74" spans="1:22" ht="97.5" customHeight="1">
      <c r="A74" s="160"/>
      <c r="B74" s="158"/>
      <c r="C74" s="12" t="s">
        <v>17</v>
      </c>
      <c r="D74" s="11">
        <v>805</v>
      </c>
      <c r="E74" s="15" t="s">
        <v>441</v>
      </c>
      <c r="F74" s="11">
        <v>1</v>
      </c>
      <c r="G74" s="15" t="s">
        <v>443</v>
      </c>
      <c r="H74" s="15"/>
      <c r="I74" s="10"/>
      <c r="J74" s="11"/>
      <c r="K74" s="13" t="s">
        <v>372</v>
      </c>
      <c r="L74" s="13" t="s">
        <v>372</v>
      </c>
      <c r="M74" s="13" t="s">
        <v>372</v>
      </c>
      <c r="N74" s="13" t="s">
        <v>372</v>
      </c>
      <c r="O74" s="13" t="s">
        <v>372</v>
      </c>
      <c r="P74" s="13">
        <v>31462.615</v>
      </c>
      <c r="Q74" s="103">
        <v>34519.692</v>
      </c>
      <c r="R74" s="103">
        <v>34525.987</v>
      </c>
      <c r="S74" s="104">
        <v>34525.987</v>
      </c>
      <c r="T74" s="13">
        <v>33469.68</v>
      </c>
      <c r="U74" s="13">
        <v>34808.467</v>
      </c>
      <c r="V74" s="55" t="e">
        <f t="shared" si="5"/>
        <v>#VALUE!</v>
      </c>
    </row>
    <row r="75" spans="1:22" ht="65.25" customHeight="1">
      <c r="A75" s="159" t="s">
        <v>38</v>
      </c>
      <c r="B75" s="67" t="s">
        <v>385</v>
      </c>
      <c r="C75" s="12" t="s">
        <v>337</v>
      </c>
      <c r="D75" s="11">
        <v>805</v>
      </c>
      <c r="E75" s="15" t="s">
        <v>441</v>
      </c>
      <c r="F75" s="11">
        <v>1</v>
      </c>
      <c r="G75" s="15" t="s">
        <v>443</v>
      </c>
      <c r="H75" s="15" t="s">
        <v>329</v>
      </c>
      <c r="I75" s="15" t="s">
        <v>329</v>
      </c>
      <c r="J75" s="11" t="s">
        <v>329</v>
      </c>
      <c r="K75" s="13">
        <v>334</v>
      </c>
      <c r="L75" s="13">
        <v>407.77</v>
      </c>
      <c r="M75" s="13">
        <v>388.69399999999996</v>
      </c>
      <c r="N75" s="13">
        <v>145.071</v>
      </c>
      <c r="O75" s="13">
        <v>275.27</v>
      </c>
      <c r="P75" s="13" t="s">
        <v>372</v>
      </c>
      <c r="Q75" s="13" t="s">
        <v>372</v>
      </c>
      <c r="R75" s="13" t="s">
        <v>372</v>
      </c>
      <c r="S75" s="13" t="s">
        <v>372</v>
      </c>
      <c r="T75" s="13" t="s">
        <v>372</v>
      </c>
      <c r="U75" s="13" t="s">
        <v>372</v>
      </c>
      <c r="V75" s="55" t="e">
        <f t="shared" si="5"/>
        <v>#VALUE!</v>
      </c>
    </row>
    <row r="76" spans="1:22" ht="95.25" customHeight="1">
      <c r="A76" s="160"/>
      <c r="B76" s="158"/>
      <c r="C76" s="12" t="s">
        <v>17</v>
      </c>
      <c r="D76" s="11">
        <v>805</v>
      </c>
      <c r="E76" s="15" t="s">
        <v>441</v>
      </c>
      <c r="F76" s="11">
        <v>1</v>
      </c>
      <c r="G76" s="15" t="s">
        <v>443</v>
      </c>
      <c r="H76" s="15"/>
      <c r="I76" s="10"/>
      <c r="J76" s="11"/>
      <c r="K76" s="13" t="s">
        <v>372</v>
      </c>
      <c r="L76" s="13" t="s">
        <v>372</v>
      </c>
      <c r="M76" s="13" t="s">
        <v>372</v>
      </c>
      <c r="N76" s="13" t="s">
        <v>372</v>
      </c>
      <c r="O76" s="13" t="s">
        <v>372</v>
      </c>
      <c r="P76" s="13">
        <v>474.38</v>
      </c>
      <c r="Q76" s="103">
        <v>482.461</v>
      </c>
      <c r="R76" s="103">
        <v>482.461</v>
      </c>
      <c r="S76" s="104">
        <v>482.461</v>
      </c>
      <c r="T76" s="13">
        <v>490.943</v>
      </c>
      <c r="U76" s="13">
        <v>510.58</v>
      </c>
      <c r="V76" s="55" t="e">
        <f t="shared" si="5"/>
        <v>#VALUE!</v>
      </c>
    </row>
    <row r="77" spans="1:22" ht="27" customHeight="1">
      <c r="A77" s="120" t="s">
        <v>39</v>
      </c>
      <c r="B77" s="163" t="s">
        <v>286</v>
      </c>
      <c r="C77" s="74" t="s">
        <v>216</v>
      </c>
      <c r="D77" s="60" t="s">
        <v>329</v>
      </c>
      <c r="E77" s="76" t="s">
        <v>441</v>
      </c>
      <c r="F77" s="60">
        <v>1</v>
      </c>
      <c r="G77" s="76" t="s">
        <v>444</v>
      </c>
      <c r="H77" s="60" t="s">
        <v>329</v>
      </c>
      <c r="I77" s="60" t="s">
        <v>329</v>
      </c>
      <c r="J77" s="60" t="s">
        <v>329</v>
      </c>
      <c r="K77" s="79">
        <f>K78</f>
        <v>1024749.9060000001</v>
      </c>
      <c r="L77" s="79">
        <f aca="true" t="shared" si="29" ref="L77:U77">L78</f>
        <v>789983.5009999999</v>
      </c>
      <c r="M77" s="79">
        <f t="shared" si="29"/>
        <v>729208.0590000001</v>
      </c>
      <c r="N77" s="79">
        <f t="shared" si="29"/>
        <v>793505.4140000001</v>
      </c>
      <c r="O77" s="79">
        <f t="shared" si="29"/>
        <v>716500.8809999999</v>
      </c>
      <c r="P77" s="79">
        <f t="shared" si="29"/>
        <v>782758.8300000001</v>
      </c>
      <c r="Q77" s="79">
        <f t="shared" si="29"/>
        <v>1004522.138</v>
      </c>
      <c r="R77" s="79">
        <f t="shared" si="29"/>
        <v>1004900.0329999999</v>
      </c>
      <c r="S77" s="79">
        <f t="shared" si="29"/>
        <v>1004810.433</v>
      </c>
      <c r="T77" s="79">
        <f t="shared" si="29"/>
        <v>950677.2420000001</v>
      </c>
      <c r="U77" s="79">
        <f t="shared" si="29"/>
        <v>959101.762</v>
      </c>
      <c r="V77" s="55">
        <f t="shared" si="5"/>
        <v>9760718.199000001</v>
      </c>
    </row>
    <row r="78" spans="1:22" ht="26.25" customHeight="1">
      <c r="A78" s="120"/>
      <c r="B78" s="72"/>
      <c r="C78" s="74" t="s">
        <v>0</v>
      </c>
      <c r="D78" s="60" t="s">
        <v>329</v>
      </c>
      <c r="E78" s="76" t="s">
        <v>441</v>
      </c>
      <c r="F78" s="60">
        <v>1</v>
      </c>
      <c r="G78" s="76" t="s">
        <v>444</v>
      </c>
      <c r="H78" s="60"/>
      <c r="I78" s="60"/>
      <c r="J78" s="60"/>
      <c r="K78" s="79">
        <f>K80+K82</f>
        <v>1024749.9060000001</v>
      </c>
      <c r="L78" s="79">
        <f>L80+L82</f>
        <v>789983.5009999999</v>
      </c>
      <c r="M78" s="79">
        <f>M80+M82</f>
        <v>729208.0590000001</v>
      </c>
      <c r="N78" s="79">
        <f>N80+N82</f>
        <v>793505.4140000001</v>
      </c>
      <c r="O78" s="79">
        <f>O80+O82</f>
        <v>716500.8809999999</v>
      </c>
      <c r="P78" s="79">
        <f aca="true" t="shared" si="30" ref="P78:U78">P81+P82</f>
        <v>782758.8300000001</v>
      </c>
      <c r="Q78" s="79">
        <f t="shared" si="30"/>
        <v>1004522.138</v>
      </c>
      <c r="R78" s="79">
        <f t="shared" si="30"/>
        <v>1004900.0329999999</v>
      </c>
      <c r="S78" s="79">
        <f t="shared" si="30"/>
        <v>1004810.433</v>
      </c>
      <c r="T78" s="79">
        <f t="shared" si="30"/>
        <v>950677.2420000001</v>
      </c>
      <c r="U78" s="79">
        <f t="shared" si="30"/>
        <v>959101.762</v>
      </c>
      <c r="V78" s="55">
        <f t="shared" si="5"/>
        <v>9760718.199000001</v>
      </c>
    </row>
    <row r="79" spans="1:22" ht="40.5" customHeight="1">
      <c r="A79" s="120"/>
      <c r="B79" s="72"/>
      <c r="C79" s="85" t="s">
        <v>461</v>
      </c>
      <c r="D79" s="61" t="s">
        <v>329</v>
      </c>
      <c r="E79" s="87" t="s">
        <v>441</v>
      </c>
      <c r="F79" s="61">
        <v>1</v>
      </c>
      <c r="G79" s="87" t="s">
        <v>444</v>
      </c>
      <c r="H79" s="61"/>
      <c r="I79" s="61"/>
      <c r="J79" s="61"/>
      <c r="K79" s="90">
        <v>795565.1</v>
      </c>
      <c r="L79" s="90">
        <v>594764.7</v>
      </c>
      <c r="M79" s="90">
        <v>552194.427</v>
      </c>
      <c r="N79" s="90">
        <v>616372.3</v>
      </c>
      <c r="O79" s="90">
        <v>542922.5</v>
      </c>
      <c r="P79" s="90">
        <v>603843.9</v>
      </c>
      <c r="Q79" s="90">
        <v>807902.3</v>
      </c>
      <c r="R79" s="90">
        <v>807879.5</v>
      </c>
      <c r="S79" s="90">
        <v>807789.9</v>
      </c>
      <c r="T79" s="90">
        <f>T90</f>
        <v>740064.2</v>
      </c>
      <c r="U79" s="90">
        <f>U90</f>
        <v>740064.2</v>
      </c>
      <c r="V79" s="55">
        <f aca="true" t="shared" si="31" ref="V79:V142">K79+L79+M79+N79+O79+P79+Q79+R79+S79+T79+U79</f>
        <v>7609363.027000001</v>
      </c>
    </row>
    <row r="80" spans="1:22" ht="76.5" customHeight="1">
      <c r="A80" s="97"/>
      <c r="B80" s="164"/>
      <c r="C80" s="85" t="s">
        <v>337</v>
      </c>
      <c r="D80" s="61">
        <v>805</v>
      </c>
      <c r="E80" s="87" t="s">
        <v>441</v>
      </c>
      <c r="F80" s="61">
        <v>1</v>
      </c>
      <c r="G80" s="87" t="s">
        <v>444</v>
      </c>
      <c r="H80" s="61" t="s">
        <v>329</v>
      </c>
      <c r="I80" s="61" t="s">
        <v>329</v>
      </c>
      <c r="J80" s="61" t="s">
        <v>329</v>
      </c>
      <c r="K80" s="90">
        <f>K84+K87+K89</f>
        <v>1022231.386</v>
      </c>
      <c r="L80" s="90">
        <f>L84+L87+L89</f>
        <v>787546.5129999999</v>
      </c>
      <c r="M80" s="90">
        <f>M84+M87+M89+M91</f>
        <v>726283.2300000001</v>
      </c>
      <c r="N80" s="90">
        <f>N84+N87+N89+N91</f>
        <v>790580.5850000001</v>
      </c>
      <c r="O80" s="90">
        <f>O84+O87+O89+O91</f>
        <v>713367.32</v>
      </c>
      <c r="P80" s="90" t="s">
        <v>372</v>
      </c>
      <c r="Q80" s="90" t="s">
        <v>372</v>
      </c>
      <c r="R80" s="90" t="s">
        <v>372</v>
      </c>
      <c r="S80" s="90" t="s">
        <v>372</v>
      </c>
      <c r="T80" s="90" t="s">
        <v>372</v>
      </c>
      <c r="U80" s="90" t="s">
        <v>372</v>
      </c>
      <c r="V80" s="55" t="e">
        <f t="shared" si="31"/>
        <v>#VALUE!</v>
      </c>
    </row>
    <row r="81" spans="1:22" ht="97.5" customHeight="1">
      <c r="A81" s="97"/>
      <c r="B81" s="164"/>
      <c r="C81" s="12" t="s">
        <v>17</v>
      </c>
      <c r="D81" s="61">
        <v>805</v>
      </c>
      <c r="E81" s="87" t="s">
        <v>441</v>
      </c>
      <c r="F81" s="61">
        <v>1</v>
      </c>
      <c r="G81" s="87" t="s">
        <v>444</v>
      </c>
      <c r="H81" s="61"/>
      <c r="I81" s="61"/>
      <c r="J81" s="61"/>
      <c r="K81" s="90" t="s">
        <v>372</v>
      </c>
      <c r="L81" s="90" t="s">
        <v>372</v>
      </c>
      <c r="M81" s="90" t="s">
        <v>372</v>
      </c>
      <c r="N81" s="90" t="s">
        <v>372</v>
      </c>
      <c r="O81" s="90" t="s">
        <v>372</v>
      </c>
      <c r="P81" s="90">
        <f aca="true" t="shared" si="32" ref="P81:U81">P85+P88+P90+P92</f>
        <v>779776.7520000001</v>
      </c>
      <c r="Q81" s="90">
        <f t="shared" si="32"/>
        <v>1001419.348</v>
      </c>
      <c r="R81" s="90">
        <f t="shared" si="32"/>
        <v>1001396.548</v>
      </c>
      <c r="S81" s="90">
        <f t="shared" si="32"/>
        <v>1001306.948</v>
      </c>
      <c r="T81" s="90">
        <f t="shared" si="32"/>
        <v>947287.9820000001</v>
      </c>
      <c r="U81" s="90">
        <f t="shared" si="32"/>
        <v>955576.933</v>
      </c>
      <c r="V81" s="55" t="e">
        <f t="shared" si="31"/>
        <v>#VALUE!</v>
      </c>
    </row>
    <row r="82" spans="1:22" ht="66.75" customHeight="1">
      <c r="A82" s="97"/>
      <c r="B82" s="164"/>
      <c r="C82" s="12" t="s">
        <v>338</v>
      </c>
      <c r="D82" s="11">
        <v>817</v>
      </c>
      <c r="E82" s="15" t="s">
        <v>441</v>
      </c>
      <c r="F82" s="11">
        <v>1</v>
      </c>
      <c r="G82" s="15" t="s">
        <v>444</v>
      </c>
      <c r="H82" s="11" t="s">
        <v>329</v>
      </c>
      <c r="I82" s="11" t="s">
        <v>329</v>
      </c>
      <c r="J82" s="11" t="s">
        <v>329</v>
      </c>
      <c r="K82" s="13">
        <f aca="true" t="shared" si="33" ref="K82:U82">K86</f>
        <v>2518.52</v>
      </c>
      <c r="L82" s="13">
        <f t="shared" si="33"/>
        <v>2436.988</v>
      </c>
      <c r="M82" s="13">
        <f t="shared" si="33"/>
        <v>2924.829</v>
      </c>
      <c r="N82" s="13">
        <f t="shared" si="33"/>
        <v>2924.829</v>
      </c>
      <c r="O82" s="13">
        <f t="shared" si="33"/>
        <v>3133.561</v>
      </c>
      <c r="P82" s="13">
        <f t="shared" si="33"/>
        <v>2982.078</v>
      </c>
      <c r="Q82" s="13">
        <f t="shared" si="33"/>
        <v>3102.79</v>
      </c>
      <c r="R82" s="13">
        <f t="shared" si="33"/>
        <v>3503.485</v>
      </c>
      <c r="S82" s="13">
        <f t="shared" si="33"/>
        <v>3503.485</v>
      </c>
      <c r="T82" s="13">
        <f t="shared" si="33"/>
        <v>3389.26</v>
      </c>
      <c r="U82" s="13">
        <f t="shared" si="33"/>
        <v>3524.829</v>
      </c>
      <c r="V82" s="55">
        <f t="shared" si="31"/>
        <v>33944.654</v>
      </c>
    </row>
    <row r="83" spans="1:22" ht="23.25" customHeight="1">
      <c r="A83" s="120" t="s">
        <v>40</v>
      </c>
      <c r="B83" s="71" t="s">
        <v>210</v>
      </c>
      <c r="C83" s="12" t="s">
        <v>217</v>
      </c>
      <c r="D83" s="11" t="s">
        <v>329</v>
      </c>
      <c r="E83" s="15" t="s">
        <v>441</v>
      </c>
      <c r="F83" s="11">
        <v>1</v>
      </c>
      <c r="G83" s="15" t="s">
        <v>444</v>
      </c>
      <c r="H83" s="11" t="s">
        <v>329</v>
      </c>
      <c r="I83" s="11" t="s">
        <v>329</v>
      </c>
      <c r="J83" s="11" t="s">
        <v>329</v>
      </c>
      <c r="K83" s="13">
        <f>K84+K86</f>
        <v>17877.149999999998</v>
      </c>
      <c r="L83" s="13">
        <f>L84+L86</f>
        <v>15391.097</v>
      </c>
      <c r="M83" s="13">
        <f>M84+M86</f>
        <v>14478.939</v>
      </c>
      <c r="N83" s="13">
        <f>N84+N86</f>
        <v>15743.201</v>
      </c>
      <c r="O83" s="13">
        <f>O84+O86</f>
        <v>16428.534</v>
      </c>
      <c r="P83" s="13">
        <f aca="true" t="shared" si="34" ref="P83:U83">P85+P86</f>
        <v>17307.042</v>
      </c>
      <c r="Q83" s="13">
        <f t="shared" si="34"/>
        <v>14656.766</v>
      </c>
      <c r="R83" s="13">
        <f t="shared" si="34"/>
        <v>15057.461000000001</v>
      </c>
      <c r="S83" s="13">
        <f t="shared" si="34"/>
        <v>15057.461000000001</v>
      </c>
      <c r="T83" s="13">
        <f t="shared" si="34"/>
        <v>15886.037</v>
      </c>
      <c r="U83" s="13">
        <f t="shared" si="34"/>
        <v>16521.477</v>
      </c>
      <c r="V83" s="55">
        <f t="shared" si="31"/>
        <v>174405.16500000004</v>
      </c>
    </row>
    <row r="84" spans="1:22" ht="61.5" customHeight="1">
      <c r="A84" s="97"/>
      <c r="B84" s="164"/>
      <c r="C84" s="12" t="s">
        <v>337</v>
      </c>
      <c r="D84" s="11">
        <v>805</v>
      </c>
      <c r="E84" s="15">
        <v>3</v>
      </c>
      <c r="F84" s="11">
        <v>1</v>
      </c>
      <c r="G84" s="15" t="s">
        <v>444</v>
      </c>
      <c r="H84" s="11">
        <v>1003</v>
      </c>
      <c r="I84" s="10" t="s">
        <v>287</v>
      </c>
      <c r="J84" s="11">
        <v>300</v>
      </c>
      <c r="K84" s="13">
        <v>15358.63</v>
      </c>
      <c r="L84" s="13">
        <v>12954.109</v>
      </c>
      <c r="M84" s="16">
        <v>11554.11</v>
      </c>
      <c r="N84" s="13">
        <v>12818.372</v>
      </c>
      <c r="O84" s="13">
        <v>13294.973</v>
      </c>
      <c r="P84" s="13" t="s">
        <v>372</v>
      </c>
      <c r="Q84" s="13" t="s">
        <v>372</v>
      </c>
      <c r="R84" s="13" t="s">
        <v>372</v>
      </c>
      <c r="S84" s="13" t="s">
        <v>372</v>
      </c>
      <c r="T84" s="13" t="s">
        <v>372</v>
      </c>
      <c r="U84" s="13" t="s">
        <v>372</v>
      </c>
      <c r="V84" s="55" t="e">
        <f t="shared" si="31"/>
        <v>#VALUE!</v>
      </c>
    </row>
    <row r="85" spans="1:22" ht="98.25" customHeight="1">
      <c r="A85" s="97"/>
      <c r="B85" s="164"/>
      <c r="C85" s="12" t="s">
        <v>17</v>
      </c>
      <c r="D85" s="11">
        <v>805</v>
      </c>
      <c r="E85" s="15">
        <v>3</v>
      </c>
      <c r="F85" s="11">
        <v>1</v>
      </c>
      <c r="G85" s="15" t="s">
        <v>444</v>
      </c>
      <c r="H85" s="11"/>
      <c r="I85" s="10"/>
      <c r="J85" s="11"/>
      <c r="K85" s="13" t="s">
        <v>372</v>
      </c>
      <c r="L85" s="13" t="s">
        <v>372</v>
      </c>
      <c r="M85" s="13" t="s">
        <v>372</v>
      </c>
      <c r="N85" s="13" t="s">
        <v>372</v>
      </c>
      <c r="O85" s="13" t="s">
        <v>372</v>
      </c>
      <c r="P85" s="13">
        <v>14324.964</v>
      </c>
      <c r="Q85" s="103">
        <v>11553.976</v>
      </c>
      <c r="R85" s="103">
        <v>11553.976</v>
      </c>
      <c r="S85" s="104">
        <v>11553.976</v>
      </c>
      <c r="T85" s="13">
        <v>12496.777</v>
      </c>
      <c r="U85" s="13">
        <v>12996.648</v>
      </c>
      <c r="V85" s="55" t="e">
        <f t="shared" si="31"/>
        <v>#VALUE!</v>
      </c>
    </row>
    <row r="86" spans="1:22" ht="62.25" customHeight="1">
      <c r="A86" s="97"/>
      <c r="B86" s="164"/>
      <c r="C86" s="12" t="s">
        <v>338</v>
      </c>
      <c r="D86" s="11">
        <v>817</v>
      </c>
      <c r="E86" s="15">
        <v>3</v>
      </c>
      <c r="F86" s="11">
        <v>1</v>
      </c>
      <c r="G86" s="15" t="s">
        <v>444</v>
      </c>
      <c r="H86" s="11">
        <v>1003</v>
      </c>
      <c r="I86" s="10" t="s">
        <v>287</v>
      </c>
      <c r="J86" s="11">
        <v>300</v>
      </c>
      <c r="K86" s="13">
        <v>2518.52</v>
      </c>
      <c r="L86" s="13">
        <v>2436.988</v>
      </c>
      <c r="M86" s="13">
        <v>2924.829</v>
      </c>
      <c r="N86" s="13">
        <v>2924.829</v>
      </c>
      <c r="O86" s="13">
        <v>3133.561</v>
      </c>
      <c r="P86" s="13">
        <v>2982.078</v>
      </c>
      <c r="Q86" s="103">
        <v>3102.79</v>
      </c>
      <c r="R86" s="103">
        <v>3503.485</v>
      </c>
      <c r="S86" s="104">
        <v>3503.485</v>
      </c>
      <c r="T86" s="13">
        <v>3389.26</v>
      </c>
      <c r="U86" s="13">
        <v>3524.829</v>
      </c>
      <c r="V86" s="55">
        <f t="shared" si="31"/>
        <v>33944.654</v>
      </c>
    </row>
    <row r="87" spans="1:22" ht="59.25" customHeight="1">
      <c r="A87" s="188" t="s">
        <v>41</v>
      </c>
      <c r="B87" s="67" t="s">
        <v>288</v>
      </c>
      <c r="C87" s="12" t="s">
        <v>337</v>
      </c>
      <c r="D87" s="11">
        <v>805</v>
      </c>
      <c r="E87" s="15" t="s">
        <v>441</v>
      </c>
      <c r="F87" s="11">
        <v>1</v>
      </c>
      <c r="G87" s="15" t="s">
        <v>444</v>
      </c>
      <c r="H87" s="11" t="s">
        <v>329</v>
      </c>
      <c r="I87" s="11" t="s">
        <v>329</v>
      </c>
      <c r="J87" s="11" t="s">
        <v>329</v>
      </c>
      <c r="K87" s="16">
        <v>211307.656</v>
      </c>
      <c r="L87" s="16">
        <v>179827.704</v>
      </c>
      <c r="M87" s="16">
        <v>161568.047</v>
      </c>
      <c r="N87" s="16">
        <v>161164.673</v>
      </c>
      <c r="O87" s="16">
        <v>155780.167</v>
      </c>
      <c r="P87" s="16" t="s">
        <v>372</v>
      </c>
      <c r="Q87" s="16" t="s">
        <v>372</v>
      </c>
      <c r="R87" s="16" t="s">
        <v>372</v>
      </c>
      <c r="S87" s="16" t="s">
        <v>372</v>
      </c>
      <c r="T87" s="16" t="s">
        <v>372</v>
      </c>
      <c r="U87" s="16" t="s">
        <v>372</v>
      </c>
      <c r="V87" s="55" t="e">
        <f t="shared" si="31"/>
        <v>#VALUE!</v>
      </c>
    </row>
    <row r="88" spans="1:22" ht="92.25" customHeight="1">
      <c r="A88" s="160"/>
      <c r="B88" s="158"/>
      <c r="C88" s="12" t="s">
        <v>17</v>
      </c>
      <c r="D88" s="11">
        <v>805</v>
      </c>
      <c r="E88" s="15" t="s">
        <v>441</v>
      </c>
      <c r="F88" s="11">
        <v>1</v>
      </c>
      <c r="G88" s="15" t="s">
        <v>444</v>
      </c>
      <c r="H88" s="15"/>
      <c r="I88" s="10"/>
      <c r="J88" s="11"/>
      <c r="K88" s="13" t="s">
        <v>372</v>
      </c>
      <c r="L88" s="13" t="s">
        <v>372</v>
      </c>
      <c r="M88" s="13" t="s">
        <v>372</v>
      </c>
      <c r="N88" s="13" t="s">
        <v>372</v>
      </c>
      <c r="O88" s="13" t="s">
        <v>372</v>
      </c>
      <c r="P88" s="16">
        <v>160125.991</v>
      </c>
      <c r="Q88" s="104">
        <v>180377.575</v>
      </c>
      <c r="R88" s="104">
        <v>180377.575</v>
      </c>
      <c r="S88" s="104">
        <v>180377.575</v>
      </c>
      <c r="T88" s="16">
        <v>193044.32</v>
      </c>
      <c r="U88" s="16">
        <v>200766.092</v>
      </c>
      <c r="V88" s="55" t="e">
        <f t="shared" si="31"/>
        <v>#VALUE!</v>
      </c>
    </row>
    <row r="89" spans="1:22" ht="63" customHeight="1">
      <c r="A89" s="155" t="s">
        <v>42</v>
      </c>
      <c r="B89" s="67" t="s">
        <v>350</v>
      </c>
      <c r="C89" s="17" t="s">
        <v>337</v>
      </c>
      <c r="D89" s="11">
        <v>805</v>
      </c>
      <c r="E89" s="15" t="s">
        <v>441</v>
      </c>
      <c r="F89" s="11">
        <v>1</v>
      </c>
      <c r="G89" s="15" t="s">
        <v>444</v>
      </c>
      <c r="H89" s="15" t="s">
        <v>329</v>
      </c>
      <c r="I89" s="15" t="s">
        <v>329</v>
      </c>
      <c r="J89" s="11" t="s">
        <v>329</v>
      </c>
      <c r="K89" s="13">
        <v>795565.1000000001</v>
      </c>
      <c r="L89" s="13">
        <v>594764.7</v>
      </c>
      <c r="M89" s="13">
        <v>551595.3</v>
      </c>
      <c r="N89" s="13">
        <v>615425</v>
      </c>
      <c r="O89" s="13">
        <v>533882.7</v>
      </c>
      <c r="P89" s="13" t="s">
        <v>372</v>
      </c>
      <c r="Q89" s="13" t="s">
        <v>372</v>
      </c>
      <c r="R89" s="13" t="s">
        <v>372</v>
      </c>
      <c r="S89" s="13" t="s">
        <v>372</v>
      </c>
      <c r="T89" s="13" t="s">
        <v>372</v>
      </c>
      <c r="U89" s="13" t="s">
        <v>372</v>
      </c>
      <c r="V89" s="55" t="e">
        <f t="shared" si="31"/>
        <v>#VALUE!</v>
      </c>
    </row>
    <row r="90" spans="1:22" ht="98.25" customHeight="1">
      <c r="A90" s="158"/>
      <c r="B90" s="158"/>
      <c r="C90" s="12" t="s">
        <v>17</v>
      </c>
      <c r="D90" s="11">
        <v>805</v>
      </c>
      <c r="E90" s="15" t="s">
        <v>441</v>
      </c>
      <c r="F90" s="11">
        <v>1</v>
      </c>
      <c r="G90" s="15" t="s">
        <v>444</v>
      </c>
      <c r="H90" s="15"/>
      <c r="I90" s="10"/>
      <c r="J90" s="11"/>
      <c r="K90" s="13" t="s">
        <v>372</v>
      </c>
      <c r="L90" s="13" t="s">
        <v>372</v>
      </c>
      <c r="M90" s="13" t="s">
        <v>372</v>
      </c>
      <c r="N90" s="13" t="s">
        <v>372</v>
      </c>
      <c r="O90" s="13" t="s">
        <v>372</v>
      </c>
      <c r="P90" s="13">
        <v>603180.8</v>
      </c>
      <c r="Q90" s="103">
        <v>806439.4</v>
      </c>
      <c r="R90" s="103">
        <v>806411.6</v>
      </c>
      <c r="S90" s="103">
        <v>806393.5</v>
      </c>
      <c r="T90" s="13">
        <v>740064.2</v>
      </c>
      <c r="U90" s="13">
        <v>740064.2</v>
      </c>
      <c r="V90" s="55" t="e">
        <f t="shared" si="31"/>
        <v>#VALUE!</v>
      </c>
    </row>
    <row r="91" spans="1:22" ht="60.75" customHeight="1">
      <c r="A91" s="159" t="s">
        <v>43</v>
      </c>
      <c r="B91" s="155" t="s">
        <v>408</v>
      </c>
      <c r="C91" s="74" t="s">
        <v>337</v>
      </c>
      <c r="D91" s="11">
        <v>805</v>
      </c>
      <c r="E91" s="15" t="s">
        <v>441</v>
      </c>
      <c r="F91" s="11">
        <v>1</v>
      </c>
      <c r="G91" s="15" t="s">
        <v>444</v>
      </c>
      <c r="H91" s="15"/>
      <c r="I91" s="10"/>
      <c r="J91" s="11"/>
      <c r="K91" s="13" t="s">
        <v>372</v>
      </c>
      <c r="L91" s="13" t="s">
        <v>372</v>
      </c>
      <c r="M91" s="13">
        <v>1565.773</v>
      </c>
      <c r="N91" s="13">
        <v>1172.54</v>
      </c>
      <c r="O91" s="13">
        <v>10409.48</v>
      </c>
      <c r="P91" s="13" t="s">
        <v>372</v>
      </c>
      <c r="Q91" s="13" t="s">
        <v>372</v>
      </c>
      <c r="R91" s="13" t="s">
        <v>372</v>
      </c>
      <c r="S91" s="13" t="s">
        <v>372</v>
      </c>
      <c r="T91" s="13" t="s">
        <v>372</v>
      </c>
      <c r="U91" s="13" t="s">
        <v>372</v>
      </c>
      <c r="V91" s="55">
        <f>M91+N91+O91</f>
        <v>13147.793</v>
      </c>
    </row>
    <row r="92" spans="1:22" ht="96.75" customHeight="1">
      <c r="A92" s="160"/>
      <c r="B92" s="158"/>
      <c r="C92" s="12" t="s">
        <v>17</v>
      </c>
      <c r="D92" s="11">
        <v>805</v>
      </c>
      <c r="E92" s="15" t="s">
        <v>441</v>
      </c>
      <c r="F92" s="11">
        <v>1</v>
      </c>
      <c r="G92" s="15" t="s">
        <v>444</v>
      </c>
      <c r="H92" s="76"/>
      <c r="I92" s="100"/>
      <c r="J92" s="60"/>
      <c r="K92" s="79" t="s">
        <v>372</v>
      </c>
      <c r="L92" s="79" t="s">
        <v>372</v>
      </c>
      <c r="M92" s="79" t="s">
        <v>372</v>
      </c>
      <c r="N92" s="79" t="s">
        <v>372</v>
      </c>
      <c r="O92" s="79" t="s">
        <v>372</v>
      </c>
      <c r="P92" s="13">
        <v>2144.997</v>
      </c>
      <c r="Q92" s="103">
        <v>3048.397</v>
      </c>
      <c r="R92" s="103">
        <v>3053.397</v>
      </c>
      <c r="S92" s="104">
        <v>2981.897</v>
      </c>
      <c r="T92" s="13">
        <v>1682.685</v>
      </c>
      <c r="U92" s="13">
        <v>1749.993</v>
      </c>
      <c r="V92" s="55" t="e">
        <f t="shared" si="31"/>
        <v>#VALUE!</v>
      </c>
    </row>
    <row r="93" spans="1:22" ht="24" customHeight="1">
      <c r="A93" s="159" t="s">
        <v>44</v>
      </c>
      <c r="B93" s="67" t="s">
        <v>386</v>
      </c>
      <c r="C93" s="74" t="s">
        <v>216</v>
      </c>
      <c r="D93" s="60" t="s">
        <v>329</v>
      </c>
      <c r="E93" s="76" t="s">
        <v>441</v>
      </c>
      <c r="F93" s="60">
        <v>1</v>
      </c>
      <c r="G93" s="76" t="s">
        <v>445</v>
      </c>
      <c r="H93" s="60" t="s">
        <v>329</v>
      </c>
      <c r="I93" s="60" t="s">
        <v>329</v>
      </c>
      <c r="J93" s="60" t="s">
        <v>329</v>
      </c>
      <c r="K93" s="106">
        <v>73804.8</v>
      </c>
      <c r="L93" s="106">
        <v>76660.136</v>
      </c>
      <c r="M93" s="106">
        <v>77175.1</v>
      </c>
      <c r="N93" s="106">
        <v>83337.8</v>
      </c>
      <c r="O93" s="106">
        <v>85953.5</v>
      </c>
      <c r="P93" s="106">
        <f>P97</f>
        <v>87899.6</v>
      </c>
      <c r="Q93" s="106">
        <f>Q97</f>
        <v>92433.5</v>
      </c>
      <c r="R93" s="106">
        <f>R97</f>
        <v>96126.1</v>
      </c>
      <c r="S93" s="106">
        <f>S97</f>
        <v>99970.6</v>
      </c>
      <c r="T93" s="16">
        <f>T94</f>
        <v>94890.2</v>
      </c>
      <c r="U93" s="16">
        <f>U94</f>
        <v>94890.2</v>
      </c>
      <c r="V93" s="55">
        <f t="shared" si="31"/>
        <v>963141.5359999998</v>
      </c>
    </row>
    <row r="94" spans="1:22" ht="24" customHeight="1">
      <c r="A94" s="162"/>
      <c r="B94" s="68"/>
      <c r="C94" s="74" t="s">
        <v>0</v>
      </c>
      <c r="D94" s="60" t="s">
        <v>329</v>
      </c>
      <c r="E94" s="76" t="s">
        <v>441</v>
      </c>
      <c r="F94" s="60">
        <v>1</v>
      </c>
      <c r="G94" s="76" t="s">
        <v>445</v>
      </c>
      <c r="H94" s="60"/>
      <c r="I94" s="60"/>
      <c r="J94" s="60"/>
      <c r="K94" s="106">
        <v>73804.8</v>
      </c>
      <c r="L94" s="106">
        <v>76660.136</v>
      </c>
      <c r="M94" s="106">
        <v>77175.1</v>
      </c>
      <c r="N94" s="106">
        <v>83337.8</v>
      </c>
      <c r="O94" s="106">
        <v>85953.5</v>
      </c>
      <c r="P94" s="106">
        <f>P93</f>
        <v>87899.6</v>
      </c>
      <c r="Q94" s="106">
        <f>Q93</f>
        <v>92433.5</v>
      </c>
      <c r="R94" s="106">
        <f>R93</f>
        <v>96126.1</v>
      </c>
      <c r="S94" s="106">
        <f>S93</f>
        <v>99970.6</v>
      </c>
      <c r="T94" s="106">
        <f>T97</f>
        <v>94890.2</v>
      </c>
      <c r="U94" s="106">
        <f>U97</f>
        <v>94890.2</v>
      </c>
      <c r="V94" s="55">
        <f t="shared" si="31"/>
        <v>963141.5359999998</v>
      </c>
    </row>
    <row r="95" spans="1:22" ht="38.25" customHeight="1">
      <c r="A95" s="162"/>
      <c r="B95" s="68"/>
      <c r="C95" s="85" t="s">
        <v>461</v>
      </c>
      <c r="D95" s="61" t="s">
        <v>329</v>
      </c>
      <c r="E95" s="87" t="s">
        <v>441</v>
      </c>
      <c r="F95" s="61">
        <v>1</v>
      </c>
      <c r="G95" s="87" t="s">
        <v>445</v>
      </c>
      <c r="H95" s="61"/>
      <c r="I95" s="61"/>
      <c r="J95" s="61"/>
      <c r="K95" s="108">
        <v>73804.8</v>
      </c>
      <c r="L95" s="108">
        <v>76660.136</v>
      </c>
      <c r="M95" s="108">
        <v>77175.1</v>
      </c>
      <c r="N95" s="108">
        <v>83337.8</v>
      </c>
      <c r="O95" s="108">
        <v>85953.5</v>
      </c>
      <c r="P95" s="108">
        <f aca="true" t="shared" si="35" ref="P95:U95">P97</f>
        <v>87899.6</v>
      </c>
      <c r="Q95" s="108">
        <f t="shared" si="35"/>
        <v>92433.5</v>
      </c>
      <c r="R95" s="108">
        <f t="shared" si="35"/>
        <v>96126.1</v>
      </c>
      <c r="S95" s="108">
        <f t="shared" si="35"/>
        <v>99970.6</v>
      </c>
      <c r="T95" s="108">
        <f t="shared" si="35"/>
        <v>94890.2</v>
      </c>
      <c r="U95" s="108">
        <f t="shared" si="35"/>
        <v>94890.2</v>
      </c>
      <c r="V95" s="55">
        <f t="shared" si="31"/>
        <v>963141.5359999998</v>
      </c>
    </row>
    <row r="96" spans="1:22" ht="60.75" customHeight="1">
      <c r="A96" s="162"/>
      <c r="B96" s="68"/>
      <c r="C96" s="85" t="s">
        <v>337</v>
      </c>
      <c r="D96" s="61">
        <v>805</v>
      </c>
      <c r="E96" s="87" t="s">
        <v>441</v>
      </c>
      <c r="F96" s="61">
        <v>1</v>
      </c>
      <c r="G96" s="87" t="s">
        <v>445</v>
      </c>
      <c r="H96" s="61"/>
      <c r="I96" s="61"/>
      <c r="J96" s="61"/>
      <c r="K96" s="108">
        <v>73804.8</v>
      </c>
      <c r="L96" s="108">
        <v>76660.136</v>
      </c>
      <c r="M96" s="108">
        <v>77175.1</v>
      </c>
      <c r="N96" s="108">
        <v>83337.8</v>
      </c>
      <c r="O96" s="108">
        <v>85953.5</v>
      </c>
      <c r="P96" s="108" t="s">
        <v>372</v>
      </c>
      <c r="Q96" s="108" t="s">
        <v>372</v>
      </c>
      <c r="R96" s="108" t="s">
        <v>372</v>
      </c>
      <c r="S96" s="108" t="s">
        <v>372</v>
      </c>
      <c r="T96" s="108" t="s">
        <v>372</v>
      </c>
      <c r="U96" s="108" t="s">
        <v>372</v>
      </c>
      <c r="V96" s="55" t="e">
        <f t="shared" si="31"/>
        <v>#VALUE!</v>
      </c>
    </row>
    <row r="97" spans="1:22" ht="95.25" customHeight="1">
      <c r="A97" s="160"/>
      <c r="B97" s="158"/>
      <c r="C97" s="12" t="s">
        <v>17</v>
      </c>
      <c r="D97" s="61">
        <v>805</v>
      </c>
      <c r="E97" s="87" t="s">
        <v>441</v>
      </c>
      <c r="F97" s="61">
        <v>1</v>
      </c>
      <c r="G97" s="87" t="s">
        <v>445</v>
      </c>
      <c r="H97" s="15"/>
      <c r="I97" s="10"/>
      <c r="J97" s="11"/>
      <c r="K97" s="13" t="s">
        <v>372</v>
      </c>
      <c r="L97" s="13" t="s">
        <v>372</v>
      </c>
      <c r="M97" s="13" t="s">
        <v>372</v>
      </c>
      <c r="N97" s="13" t="s">
        <v>372</v>
      </c>
      <c r="O97" s="13" t="s">
        <v>372</v>
      </c>
      <c r="P97" s="108">
        <v>87899.6</v>
      </c>
      <c r="Q97" s="116">
        <v>92433.5</v>
      </c>
      <c r="R97" s="104">
        <v>96126.1</v>
      </c>
      <c r="S97" s="104">
        <v>99970.6</v>
      </c>
      <c r="T97" s="16">
        <v>94890.2</v>
      </c>
      <c r="U97" s="16">
        <v>94890.2</v>
      </c>
      <c r="V97" s="55" t="e">
        <f t="shared" si="31"/>
        <v>#VALUE!</v>
      </c>
    </row>
    <row r="98" spans="1:22" ht="23.25" customHeight="1">
      <c r="A98" s="155" t="s">
        <v>45</v>
      </c>
      <c r="B98" s="67" t="s">
        <v>289</v>
      </c>
      <c r="C98" s="74" t="s">
        <v>216</v>
      </c>
      <c r="D98" s="11" t="s">
        <v>329</v>
      </c>
      <c r="E98" s="15" t="s">
        <v>441</v>
      </c>
      <c r="F98" s="11">
        <v>1</v>
      </c>
      <c r="G98" s="15" t="s">
        <v>446</v>
      </c>
      <c r="H98" s="11" t="s">
        <v>329</v>
      </c>
      <c r="I98" s="11" t="s">
        <v>329</v>
      </c>
      <c r="J98" s="11" t="s">
        <v>329</v>
      </c>
      <c r="K98" s="13">
        <v>130</v>
      </c>
      <c r="L98" s="13">
        <v>108.2</v>
      </c>
      <c r="M98" s="16">
        <v>152.3</v>
      </c>
      <c r="N98" s="16">
        <v>144</v>
      </c>
      <c r="O98" s="16">
        <v>147.7</v>
      </c>
      <c r="P98" s="16">
        <f>P102</f>
        <v>152.7</v>
      </c>
      <c r="Q98" s="16">
        <f>Q102</f>
        <v>141.2</v>
      </c>
      <c r="R98" s="16">
        <f>R102</f>
        <v>145.2</v>
      </c>
      <c r="S98" s="16">
        <f>S102</f>
        <v>149.4</v>
      </c>
      <c r="T98" s="16">
        <f>T99</f>
        <v>161.5</v>
      </c>
      <c r="U98" s="16">
        <f>U99</f>
        <v>161.5</v>
      </c>
      <c r="V98" s="55">
        <f t="shared" si="31"/>
        <v>1593.7000000000003</v>
      </c>
    </row>
    <row r="99" spans="1:22" ht="21" customHeight="1">
      <c r="A99" s="126"/>
      <c r="B99" s="68"/>
      <c r="C99" s="74" t="s">
        <v>0</v>
      </c>
      <c r="D99" s="60" t="s">
        <v>329</v>
      </c>
      <c r="E99" s="76" t="s">
        <v>441</v>
      </c>
      <c r="F99" s="60">
        <v>1</v>
      </c>
      <c r="G99" s="76" t="s">
        <v>446</v>
      </c>
      <c r="H99" s="60"/>
      <c r="I99" s="60"/>
      <c r="J99" s="60"/>
      <c r="K99" s="79">
        <v>130</v>
      </c>
      <c r="L99" s="79">
        <v>108.2</v>
      </c>
      <c r="M99" s="106">
        <v>152.3</v>
      </c>
      <c r="N99" s="106">
        <v>144</v>
      </c>
      <c r="O99" s="106">
        <v>147.7</v>
      </c>
      <c r="P99" s="106">
        <f>P98</f>
        <v>152.7</v>
      </c>
      <c r="Q99" s="106">
        <f>Q98</f>
        <v>141.2</v>
      </c>
      <c r="R99" s="106">
        <f>R98</f>
        <v>145.2</v>
      </c>
      <c r="S99" s="106">
        <f>S98</f>
        <v>149.4</v>
      </c>
      <c r="T99" s="106">
        <f>T102</f>
        <v>161.5</v>
      </c>
      <c r="U99" s="106">
        <f>U102</f>
        <v>161.5</v>
      </c>
      <c r="V99" s="55">
        <f t="shared" si="31"/>
        <v>1593.7000000000003</v>
      </c>
    </row>
    <row r="100" spans="1:22" ht="39" customHeight="1">
      <c r="A100" s="126"/>
      <c r="B100" s="68"/>
      <c r="C100" s="85" t="s">
        <v>461</v>
      </c>
      <c r="D100" s="61" t="s">
        <v>329</v>
      </c>
      <c r="E100" s="87" t="s">
        <v>441</v>
      </c>
      <c r="F100" s="61">
        <v>1</v>
      </c>
      <c r="G100" s="87" t="s">
        <v>446</v>
      </c>
      <c r="H100" s="61"/>
      <c r="I100" s="61"/>
      <c r="J100" s="61"/>
      <c r="K100" s="90">
        <v>130</v>
      </c>
      <c r="L100" s="90">
        <v>108.2</v>
      </c>
      <c r="M100" s="108">
        <v>152.3</v>
      </c>
      <c r="N100" s="108">
        <v>144</v>
      </c>
      <c r="O100" s="108">
        <v>147.7</v>
      </c>
      <c r="P100" s="108">
        <f aca="true" t="shared" si="36" ref="P100:U100">P102</f>
        <v>152.7</v>
      </c>
      <c r="Q100" s="108">
        <f t="shared" si="36"/>
        <v>141.2</v>
      </c>
      <c r="R100" s="108">
        <f t="shared" si="36"/>
        <v>145.2</v>
      </c>
      <c r="S100" s="108">
        <f t="shared" si="36"/>
        <v>149.4</v>
      </c>
      <c r="T100" s="108">
        <f t="shared" si="36"/>
        <v>161.5</v>
      </c>
      <c r="U100" s="108">
        <f t="shared" si="36"/>
        <v>161.5</v>
      </c>
      <c r="V100" s="55">
        <f t="shared" si="31"/>
        <v>1593.7000000000003</v>
      </c>
    </row>
    <row r="101" spans="1:22" ht="58.5" customHeight="1">
      <c r="A101" s="127"/>
      <c r="B101" s="127"/>
      <c r="C101" s="12" t="s">
        <v>337</v>
      </c>
      <c r="D101" s="11">
        <v>805</v>
      </c>
      <c r="E101" s="15" t="s">
        <v>441</v>
      </c>
      <c r="F101" s="11">
        <v>1</v>
      </c>
      <c r="G101" s="15" t="s">
        <v>446</v>
      </c>
      <c r="H101" s="11"/>
      <c r="I101" s="11"/>
      <c r="J101" s="11"/>
      <c r="K101" s="13">
        <v>130</v>
      </c>
      <c r="L101" s="13">
        <v>108.2</v>
      </c>
      <c r="M101" s="16">
        <v>152.3</v>
      </c>
      <c r="N101" s="16">
        <v>144</v>
      </c>
      <c r="O101" s="16">
        <v>147.7</v>
      </c>
      <c r="P101" s="16" t="s">
        <v>372</v>
      </c>
      <c r="Q101" s="16" t="s">
        <v>372</v>
      </c>
      <c r="R101" s="16" t="s">
        <v>372</v>
      </c>
      <c r="S101" s="16" t="s">
        <v>372</v>
      </c>
      <c r="T101" s="16" t="s">
        <v>372</v>
      </c>
      <c r="U101" s="16" t="s">
        <v>372</v>
      </c>
      <c r="V101" s="55" t="e">
        <f t="shared" si="31"/>
        <v>#VALUE!</v>
      </c>
    </row>
    <row r="102" spans="1:22" ht="105.75" customHeight="1">
      <c r="A102" s="158"/>
      <c r="B102" s="158"/>
      <c r="C102" s="12" t="s">
        <v>17</v>
      </c>
      <c r="D102" s="11">
        <v>805</v>
      </c>
      <c r="E102" s="15" t="s">
        <v>441</v>
      </c>
      <c r="F102" s="11">
        <v>1</v>
      </c>
      <c r="G102" s="15" t="s">
        <v>446</v>
      </c>
      <c r="H102" s="15"/>
      <c r="I102" s="10"/>
      <c r="J102" s="11"/>
      <c r="K102" s="13" t="s">
        <v>372</v>
      </c>
      <c r="L102" s="13" t="s">
        <v>372</v>
      </c>
      <c r="M102" s="13" t="s">
        <v>372</v>
      </c>
      <c r="N102" s="13" t="s">
        <v>372</v>
      </c>
      <c r="O102" s="13" t="s">
        <v>372</v>
      </c>
      <c r="P102" s="16">
        <v>152.7</v>
      </c>
      <c r="Q102" s="104">
        <v>141.2</v>
      </c>
      <c r="R102" s="104">
        <v>145.2</v>
      </c>
      <c r="S102" s="104">
        <v>149.4</v>
      </c>
      <c r="T102" s="16">
        <v>161.5</v>
      </c>
      <c r="U102" s="16">
        <v>161.5</v>
      </c>
      <c r="V102" s="55" t="e">
        <f t="shared" si="31"/>
        <v>#VALUE!</v>
      </c>
    </row>
    <row r="103" spans="1:22" ht="21.75" customHeight="1">
      <c r="A103" s="159" t="s">
        <v>46</v>
      </c>
      <c r="B103" s="67" t="s">
        <v>290</v>
      </c>
      <c r="C103" s="12" t="s">
        <v>216</v>
      </c>
      <c r="D103" s="11" t="s">
        <v>329</v>
      </c>
      <c r="E103" s="15" t="s">
        <v>441</v>
      </c>
      <c r="F103" s="11">
        <v>1</v>
      </c>
      <c r="G103" s="15" t="s">
        <v>447</v>
      </c>
      <c r="H103" s="11" t="s">
        <v>329</v>
      </c>
      <c r="I103" s="11" t="s">
        <v>329</v>
      </c>
      <c r="J103" s="11" t="s">
        <v>329</v>
      </c>
      <c r="K103" s="13">
        <v>19726.369</v>
      </c>
      <c r="L103" s="13">
        <v>18451.403000000002</v>
      </c>
      <c r="M103" s="13">
        <v>18493.415</v>
      </c>
      <c r="N103" s="13">
        <v>18703.552</v>
      </c>
      <c r="O103" s="13">
        <v>17384.22</v>
      </c>
      <c r="P103" s="16">
        <f aca="true" t="shared" si="37" ref="P103:U103">P104</f>
        <v>19307.521</v>
      </c>
      <c r="Q103" s="16">
        <f t="shared" si="37"/>
        <v>18940.812</v>
      </c>
      <c r="R103" s="16">
        <f t="shared" si="37"/>
        <v>18940.812</v>
      </c>
      <c r="S103" s="16">
        <f t="shared" si="37"/>
        <v>18940.812</v>
      </c>
      <c r="T103" s="16">
        <f t="shared" si="37"/>
        <v>20832.481</v>
      </c>
      <c r="U103" s="16">
        <f t="shared" si="37"/>
        <v>21665.781</v>
      </c>
      <c r="V103" s="55">
        <f t="shared" si="31"/>
        <v>211387.178</v>
      </c>
    </row>
    <row r="104" spans="1:22" ht="19.5" customHeight="1">
      <c r="A104" s="162"/>
      <c r="B104" s="68"/>
      <c r="C104" s="12" t="s">
        <v>460</v>
      </c>
      <c r="D104" s="11" t="s">
        <v>329</v>
      </c>
      <c r="E104" s="15" t="s">
        <v>441</v>
      </c>
      <c r="F104" s="11">
        <v>1</v>
      </c>
      <c r="G104" s="15" t="s">
        <v>447</v>
      </c>
      <c r="H104" s="11"/>
      <c r="I104" s="11"/>
      <c r="J104" s="11"/>
      <c r="K104" s="13">
        <v>19726.369</v>
      </c>
      <c r="L104" s="13">
        <v>18451.403</v>
      </c>
      <c r="M104" s="13">
        <v>18493.415</v>
      </c>
      <c r="N104" s="13">
        <v>18703.552</v>
      </c>
      <c r="O104" s="13">
        <v>17384.22</v>
      </c>
      <c r="P104" s="16">
        <f aca="true" t="shared" si="38" ref="P104:U104">P106</f>
        <v>19307.521</v>
      </c>
      <c r="Q104" s="16">
        <f t="shared" si="38"/>
        <v>18940.812</v>
      </c>
      <c r="R104" s="16">
        <f t="shared" si="38"/>
        <v>18940.812</v>
      </c>
      <c r="S104" s="16">
        <f t="shared" si="38"/>
        <v>18940.812</v>
      </c>
      <c r="T104" s="16">
        <f t="shared" si="38"/>
        <v>20832.481</v>
      </c>
      <c r="U104" s="16">
        <f t="shared" si="38"/>
        <v>21665.781</v>
      </c>
      <c r="V104" s="55">
        <f t="shared" si="31"/>
        <v>211387.178</v>
      </c>
    </row>
    <row r="105" spans="1:22" ht="58.5" customHeight="1">
      <c r="A105" s="162"/>
      <c r="B105" s="68"/>
      <c r="C105" s="12" t="s">
        <v>337</v>
      </c>
      <c r="D105" s="11">
        <v>805</v>
      </c>
      <c r="E105" s="15" t="s">
        <v>441</v>
      </c>
      <c r="F105" s="11">
        <v>1</v>
      </c>
      <c r="G105" s="15" t="s">
        <v>447</v>
      </c>
      <c r="H105" s="11"/>
      <c r="I105" s="11"/>
      <c r="J105" s="11"/>
      <c r="K105" s="13">
        <v>19726.369</v>
      </c>
      <c r="L105" s="13">
        <v>18451.403</v>
      </c>
      <c r="M105" s="13">
        <v>18493.415</v>
      </c>
      <c r="N105" s="13">
        <v>18703.552</v>
      </c>
      <c r="O105" s="13">
        <v>17384.22</v>
      </c>
      <c r="P105" s="13" t="s">
        <v>372</v>
      </c>
      <c r="Q105" s="13" t="s">
        <v>372</v>
      </c>
      <c r="R105" s="13" t="s">
        <v>372</v>
      </c>
      <c r="S105" s="13" t="s">
        <v>372</v>
      </c>
      <c r="T105" s="13" t="s">
        <v>372</v>
      </c>
      <c r="U105" s="13" t="s">
        <v>372</v>
      </c>
      <c r="V105" s="55" t="e">
        <f t="shared" si="31"/>
        <v>#VALUE!</v>
      </c>
    </row>
    <row r="106" spans="1:22" ht="93" customHeight="1">
      <c r="A106" s="160"/>
      <c r="B106" s="158"/>
      <c r="C106" s="12" t="s">
        <v>17</v>
      </c>
      <c r="D106" s="11">
        <v>805</v>
      </c>
      <c r="E106" s="15" t="s">
        <v>441</v>
      </c>
      <c r="F106" s="11">
        <v>1</v>
      </c>
      <c r="G106" s="15" t="s">
        <v>447</v>
      </c>
      <c r="H106" s="11"/>
      <c r="I106" s="10"/>
      <c r="J106" s="11"/>
      <c r="K106" s="13" t="s">
        <v>372</v>
      </c>
      <c r="L106" s="13" t="s">
        <v>372</v>
      </c>
      <c r="M106" s="13" t="s">
        <v>372</v>
      </c>
      <c r="N106" s="13" t="s">
        <v>372</v>
      </c>
      <c r="O106" s="13" t="s">
        <v>372</v>
      </c>
      <c r="P106" s="13">
        <v>19307.521</v>
      </c>
      <c r="Q106" s="103">
        <v>18940.812</v>
      </c>
      <c r="R106" s="103">
        <v>18940.812</v>
      </c>
      <c r="S106" s="104">
        <v>18940.812</v>
      </c>
      <c r="T106" s="13">
        <v>20832.481</v>
      </c>
      <c r="U106" s="13">
        <v>21665.781</v>
      </c>
      <c r="V106" s="55" t="e">
        <f t="shared" si="31"/>
        <v>#VALUE!</v>
      </c>
    </row>
    <row r="107" spans="1:22" ht="27.75" customHeight="1">
      <c r="A107" s="159" t="s">
        <v>47</v>
      </c>
      <c r="B107" s="67" t="s">
        <v>291</v>
      </c>
      <c r="C107" s="12" t="s">
        <v>216</v>
      </c>
      <c r="D107" s="11" t="s">
        <v>329</v>
      </c>
      <c r="E107" s="15" t="s">
        <v>441</v>
      </c>
      <c r="F107" s="11">
        <v>1</v>
      </c>
      <c r="G107" s="15" t="s">
        <v>448</v>
      </c>
      <c r="H107" s="15" t="s">
        <v>329</v>
      </c>
      <c r="I107" s="15" t="s">
        <v>329</v>
      </c>
      <c r="J107" s="11" t="s">
        <v>329</v>
      </c>
      <c r="K107" s="13">
        <v>8674</v>
      </c>
      <c r="L107" s="13">
        <v>9238.892</v>
      </c>
      <c r="M107" s="13">
        <v>8923.358</v>
      </c>
      <c r="N107" s="13">
        <v>7492.78</v>
      </c>
      <c r="O107" s="13">
        <v>7958.937</v>
      </c>
      <c r="P107" s="16">
        <f aca="true" t="shared" si="39" ref="P107:U107">P110</f>
        <v>8338.888</v>
      </c>
      <c r="Q107" s="16">
        <f t="shared" si="39"/>
        <v>8611.939</v>
      </c>
      <c r="R107" s="16">
        <f t="shared" si="39"/>
        <v>8592.11</v>
      </c>
      <c r="S107" s="16">
        <f t="shared" si="39"/>
        <v>8592.11</v>
      </c>
      <c r="T107" s="16">
        <f t="shared" si="39"/>
        <v>9008.533</v>
      </c>
      <c r="U107" s="16">
        <f t="shared" si="39"/>
        <v>9368.878</v>
      </c>
      <c r="V107" s="55">
        <f t="shared" si="31"/>
        <v>94800.42499999999</v>
      </c>
    </row>
    <row r="108" spans="1:22" ht="27.75" customHeight="1">
      <c r="A108" s="162"/>
      <c r="B108" s="68"/>
      <c r="C108" s="12" t="s">
        <v>460</v>
      </c>
      <c r="D108" s="11" t="s">
        <v>329</v>
      </c>
      <c r="E108" s="15" t="s">
        <v>441</v>
      </c>
      <c r="F108" s="11">
        <v>1</v>
      </c>
      <c r="G108" s="15" t="s">
        <v>448</v>
      </c>
      <c r="H108" s="15"/>
      <c r="I108" s="15"/>
      <c r="J108" s="11"/>
      <c r="K108" s="13">
        <v>8674</v>
      </c>
      <c r="L108" s="13">
        <v>9238.892</v>
      </c>
      <c r="M108" s="13">
        <v>8923.358</v>
      </c>
      <c r="N108" s="13">
        <v>7492.78</v>
      </c>
      <c r="O108" s="13">
        <v>7958.937</v>
      </c>
      <c r="P108" s="16">
        <f aca="true" t="shared" si="40" ref="P108:U108">P110</f>
        <v>8338.888</v>
      </c>
      <c r="Q108" s="16">
        <f t="shared" si="40"/>
        <v>8611.939</v>
      </c>
      <c r="R108" s="16">
        <f t="shared" si="40"/>
        <v>8592.11</v>
      </c>
      <c r="S108" s="16">
        <f t="shared" si="40"/>
        <v>8592.11</v>
      </c>
      <c r="T108" s="16">
        <f t="shared" si="40"/>
        <v>9008.533</v>
      </c>
      <c r="U108" s="16">
        <f t="shared" si="40"/>
        <v>9368.878</v>
      </c>
      <c r="V108" s="55">
        <f t="shared" si="31"/>
        <v>94800.42499999999</v>
      </c>
    </row>
    <row r="109" spans="1:22" ht="57.75" customHeight="1">
      <c r="A109" s="162"/>
      <c r="B109" s="68"/>
      <c r="C109" s="12" t="s">
        <v>337</v>
      </c>
      <c r="D109" s="11">
        <v>805</v>
      </c>
      <c r="E109" s="15" t="s">
        <v>441</v>
      </c>
      <c r="F109" s="11">
        <v>1</v>
      </c>
      <c r="G109" s="15" t="s">
        <v>448</v>
      </c>
      <c r="H109" s="15"/>
      <c r="I109" s="15"/>
      <c r="J109" s="11"/>
      <c r="K109" s="13">
        <v>8674</v>
      </c>
      <c r="L109" s="13">
        <v>9238.892</v>
      </c>
      <c r="M109" s="13">
        <v>8923.358</v>
      </c>
      <c r="N109" s="13">
        <v>7492.78</v>
      </c>
      <c r="O109" s="13">
        <v>7958.937</v>
      </c>
      <c r="P109" s="13" t="s">
        <v>372</v>
      </c>
      <c r="Q109" s="13" t="s">
        <v>372</v>
      </c>
      <c r="R109" s="13" t="s">
        <v>372</v>
      </c>
      <c r="S109" s="13" t="s">
        <v>372</v>
      </c>
      <c r="T109" s="13" t="s">
        <v>372</v>
      </c>
      <c r="U109" s="13" t="s">
        <v>372</v>
      </c>
      <c r="V109" s="55" t="e">
        <f t="shared" si="31"/>
        <v>#VALUE!</v>
      </c>
    </row>
    <row r="110" spans="1:22" ht="101.25" customHeight="1">
      <c r="A110" s="160"/>
      <c r="B110" s="158"/>
      <c r="C110" s="12" t="s">
        <v>17</v>
      </c>
      <c r="D110" s="11">
        <v>805</v>
      </c>
      <c r="E110" s="15" t="s">
        <v>441</v>
      </c>
      <c r="F110" s="11">
        <v>1</v>
      </c>
      <c r="G110" s="15" t="s">
        <v>448</v>
      </c>
      <c r="H110" s="15"/>
      <c r="I110" s="10"/>
      <c r="J110" s="11"/>
      <c r="K110" s="13" t="s">
        <v>372</v>
      </c>
      <c r="L110" s="13" t="s">
        <v>372</v>
      </c>
      <c r="M110" s="13" t="s">
        <v>372</v>
      </c>
      <c r="N110" s="13" t="s">
        <v>372</v>
      </c>
      <c r="O110" s="13" t="s">
        <v>372</v>
      </c>
      <c r="P110" s="13">
        <v>8338.888</v>
      </c>
      <c r="Q110" s="103">
        <v>8611.939</v>
      </c>
      <c r="R110" s="103">
        <v>8592.11</v>
      </c>
      <c r="S110" s="104">
        <v>8592.11</v>
      </c>
      <c r="T110" s="13">
        <v>9008.533</v>
      </c>
      <c r="U110" s="13">
        <v>9368.878</v>
      </c>
      <c r="V110" s="55" t="e">
        <f t="shared" si="31"/>
        <v>#VALUE!</v>
      </c>
    </row>
    <row r="111" spans="1:22" ht="27.75" customHeight="1">
      <c r="A111" s="159" t="s">
        <v>48</v>
      </c>
      <c r="B111" s="69" t="s">
        <v>387</v>
      </c>
      <c r="C111" s="12" t="s">
        <v>216</v>
      </c>
      <c r="D111" s="11" t="s">
        <v>329</v>
      </c>
      <c r="E111" s="15" t="s">
        <v>441</v>
      </c>
      <c r="F111" s="11">
        <v>1</v>
      </c>
      <c r="G111" s="15" t="s">
        <v>449</v>
      </c>
      <c r="H111" s="11" t="s">
        <v>329</v>
      </c>
      <c r="I111" s="11" t="s">
        <v>329</v>
      </c>
      <c r="J111" s="11" t="s">
        <v>329</v>
      </c>
      <c r="K111" s="16">
        <v>209531.267</v>
      </c>
      <c r="L111" s="16">
        <v>237181.51299999998</v>
      </c>
      <c r="M111" s="16">
        <v>273332.192</v>
      </c>
      <c r="N111" s="16">
        <v>321065.323</v>
      </c>
      <c r="O111" s="16">
        <v>362021.677</v>
      </c>
      <c r="P111" s="16">
        <f aca="true" t="shared" si="41" ref="P111:U111">P112</f>
        <v>428774.658</v>
      </c>
      <c r="Q111" s="16">
        <f t="shared" si="41"/>
        <v>433652.634</v>
      </c>
      <c r="R111" s="16">
        <f t="shared" si="41"/>
        <v>433652.634</v>
      </c>
      <c r="S111" s="16">
        <f t="shared" si="41"/>
        <v>433652.634</v>
      </c>
      <c r="T111" s="16">
        <f t="shared" si="41"/>
        <v>517012.312</v>
      </c>
      <c r="U111" s="16">
        <f t="shared" si="41"/>
        <v>634409.805</v>
      </c>
      <c r="V111" s="55">
        <f t="shared" si="31"/>
        <v>4284286.649</v>
      </c>
    </row>
    <row r="112" spans="1:22" ht="27.75" customHeight="1">
      <c r="A112" s="162"/>
      <c r="B112" s="70"/>
      <c r="C112" s="12" t="s">
        <v>460</v>
      </c>
      <c r="D112" s="11" t="s">
        <v>329</v>
      </c>
      <c r="E112" s="15" t="s">
        <v>441</v>
      </c>
      <c r="F112" s="11">
        <v>1</v>
      </c>
      <c r="G112" s="15" t="s">
        <v>449</v>
      </c>
      <c r="H112" s="11"/>
      <c r="I112" s="11"/>
      <c r="J112" s="11"/>
      <c r="K112" s="16">
        <v>209531.267</v>
      </c>
      <c r="L112" s="16">
        <v>237181.513</v>
      </c>
      <c r="M112" s="16">
        <v>273332.192</v>
      </c>
      <c r="N112" s="16">
        <v>321065.323</v>
      </c>
      <c r="O112" s="16">
        <v>362021.677</v>
      </c>
      <c r="P112" s="16">
        <f aca="true" t="shared" si="42" ref="P112:U112">P114</f>
        <v>428774.658</v>
      </c>
      <c r="Q112" s="16">
        <f t="shared" si="42"/>
        <v>433652.634</v>
      </c>
      <c r="R112" s="16">
        <f t="shared" si="42"/>
        <v>433652.634</v>
      </c>
      <c r="S112" s="16">
        <f t="shared" si="42"/>
        <v>433652.634</v>
      </c>
      <c r="T112" s="16">
        <f t="shared" si="42"/>
        <v>517012.312</v>
      </c>
      <c r="U112" s="16">
        <f t="shared" si="42"/>
        <v>634409.805</v>
      </c>
      <c r="V112" s="55">
        <f t="shared" si="31"/>
        <v>4284286.649</v>
      </c>
    </row>
    <row r="113" spans="1:22" ht="58.5" customHeight="1">
      <c r="A113" s="162"/>
      <c r="B113" s="70"/>
      <c r="C113" s="12" t="s">
        <v>337</v>
      </c>
      <c r="D113" s="11">
        <v>805</v>
      </c>
      <c r="E113" s="15" t="s">
        <v>441</v>
      </c>
      <c r="F113" s="11">
        <v>1</v>
      </c>
      <c r="G113" s="15" t="s">
        <v>449</v>
      </c>
      <c r="H113" s="11"/>
      <c r="I113" s="11"/>
      <c r="J113" s="11"/>
      <c r="K113" s="16">
        <v>209531.267</v>
      </c>
      <c r="L113" s="16">
        <v>237181.513</v>
      </c>
      <c r="M113" s="16">
        <v>273332.192</v>
      </c>
      <c r="N113" s="16">
        <v>321065.323</v>
      </c>
      <c r="O113" s="16">
        <v>362021.677</v>
      </c>
      <c r="P113" s="16" t="s">
        <v>372</v>
      </c>
      <c r="Q113" s="16" t="s">
        <v>372</v>
      </c>
      <c r="R113" s="16" t="s">
        <v>372</v>
      </c>
      <c r="S113" s="16" t="s">
        <v>372</v>
      </c>
      <c r="T113" s="16" t="s">
        <v>372</v>
      </c>
      <c r="U113" s="16" t="s">
        <v>372</v>
      </c>
      <c r="V113" s="55" t="e">
        <f t="shared" si="31"/>
        <v>#VALUE!</v>
      </c>
    </row>
    <row r="114" spans="1:25" ht="96" customHeight="1">
      <c r="A114" s="158"/>
      <c r="B114" s="158"/>
      <c r="C114" s="12" t="s">
        <v>17</v>
      </c>
      <c r="D114" s="11">
        <v>805</v>
      </c>
      <c r="E114" s="15" t="s">
        <v>441</v>
      </c>
      <c r="F114" s="11">
        <v>1</v>
      </c>
      <c r="G114" s="15" t="s">
        <v>449</v>
      </c>
      <c r="H114" s="15"/>
      <c r="I114" s="10"/>
      <c r="J114" s="11"/>
      <c r="K114" s="13" t="s">
        <v>372</v>
      </c>
      <c r="L114" s="13" t="s">
        <v>372</v>
      </c>
      <c r="M114" s="13" t="s">
        <v>372</v>
      </c>
      <c r="N114" s="13" t="s">
        <v>372</v>
      </c>
      <c r="O114" s="13" t="s">
        <v>372</v>
      </c>
      <c r="P114" s="16">
        <v>428774.658</v>
      </c>
      <c r="Q114" s="104">
        <v>433652.634</v>
      </c>
      <c r="R114" s="104">
        <v>433652.634</v>
      </c>
      <c r="S114" s="104">
        <v>433652.634</v>
      </c>
      <c r="T114" s="16">
        <v>517012.312</v>
      </c>
      <c r="U114" s="16">
        <v>634409.805</v>
      </c>
      <c r="V114" s="55" t="e">
        <f t="shared" si="31"/>
        <v>#VALUE!</v>
      </c>
      <c r="Y114" s="9" t="s">
        <v>13</v>
      </c>
    </row>
    <row r="115" spans="1:22" ht="20.25" customHeight="1">
      <c r="A115" s="159" t="s">
        <v>49</v>
      </c>
      <c r="B115" s="98" t="s">
        <v>292</v>
      </c>
      <c r="C115" s="12" t="s">
        <v>216</v>
      </c>
      <c r="D115" s="11" t="s">
        <v>329</v>
      </c>
      <c r="E115" s="15" t="s">
        <v>441</v>
      </c>
      <c r="F115" s="11">
        <v>1</v>
      </c>
      <c r="G115" s="15" t="s">
        <v>450</v>
      </c>
      <c r="H115" s="11" t="s">
        <v>329</v>
      </c>
      <c r="I115" s="11" t="s">
        <v>329</v>
      </c>
      <c r="J115" s="11" t="s">
        <v>329</v>
      </c>
      <c r="K115" s="13">
        <v>4</v>
      </c>
      <c r="L115" s="13">
        <v>0</v>
      </c>
      <c r="M115" s="13">
        <v>3.6</v>
      </c>
      <c r="N115" s="13">
        <v>19.999</v>
      </c>
      <c r="O115" s="13">
        <v>0</v>
      </c>
      <c r="P115" s="13">
        <v>0</v>
      </c>
      <c r="Q115" s="13">
        <v>0</v>
      </c>
      <c r="R115" s="13">
        <v>0</v>
      </c>
      <c r="S115" s="16">
        <f>S116</f>
        <v>0</v>
      </c>
      <c r="T115" s="16">
        <f>T116</f>
        <v>0</v>
      </c>
      <c r="U115" s="16">
        <f>U116</f>
        <v>0</v>
      </c>
      <c r="V115" s="55">
        <f t="shared" si="31"/>
        <v>27.598999999999997</v>
      </c>
    </row>
    <row r="116" spans="1:22" ht="22.5" customHeight="1">
      <c r="A116" s="162"/>
      <c r="B116" s="99"/>
      <c r="C116" s="12" t="s">
        <v>460</v>
      </c>
      <c r="D116" s="11" t="s">
        <v>329</v>
      </c>
      <c r="E116" s="15" t="s">
        <v>441</v>
      </c>
      <c r="F116" s="11">
        <v>1</v>
      </c>
      <c r="G116" s="15" t="s">
        <v>450</v>
      </c>
      <c r="H116" s="11"/>
      <c r="I116" s="11"/>
      <c r="J116" s="11"/>
      <c r="K116" s="13">
        <v>4</v>
      </c>
      <c r="L116" s="13">
        <v>0</v>
      </c>
      <c r="M116" s="13">
        <v>3.6</v>
      </c>
      <c r="N116" s="13">
        <v>19.999</v>
      </c>
      <c r="O116" s="13">
        <v>0</v>
      </c>
      <c r="P116" s="13">
        <v>0</v>
      </c>
      <c r="Q116" s="13">
        <v>0</v>
      </c>
      <c r="R116" s="13">
        <v>0</v>
      </c>
      <c r="S116" s="16">
        <f>S118</f>
        <v>0</v>
      </c>
      <c r="T116" s="16">
        <f>T118</f>
        <v>0</v>
      </c>
      <c r="U116" s="16">
        <f>U118</f>
        <v>0</v>
      </c>
      <c r="V116" s="55">
        <f t="shared" si="31"/>
        <v>27.598999999999997</v>
      </c>
    </row>
    <row r="117" spans="1:22" ht="59.25" customHeight="1">
      <c r="A117" s="162"/>
      <c r="B117" s="99"/>
      <c r="C117" s="12" t="s">
        <v>337</v>
      </c>
      <c r="D117" s="11">
        <v>805</v>
      </c>
      <c r="E117" s="15" t="s">
        <v>441</v>
      </c>
      <c r="F117" s="11">
        <v>1</v>
      </c>
      <c r="G117" s="15" t="s">
        <v>450</v>
      </c>
      <c r="H117" s="11"/>
      <c r="I117" s="11"/>
      <c r="J117" s="11"/>
      <c r="K117" s="13">
        <v>4</v>
      </c>
      <c r="L117" s="13">
        <v>0</v>
      </c>
      <c r="M117" s="13">
        <v>3.6</v>
      </c>
      <c r="N117" s="13">
        <v>19.999</v>
      </c>
      <c r="O117" s="13">
        <v>0</v>
      </c>
      <c r="P117" s="13" t="s">
        <v>372</v>
      </c>
      <c r="Q117" s="13" t="s">
        <v>372</v>
      </c>
      <c r="R117" s="13" t="s">
        <v>372</v>
      </c>
      <c r="S117" s="13" t="s">
        <v>372</v>
      </c>
      <c r="T117" s="13" t="s">
        <v>372</v>
      </c>
      <c r="U117" s="13" t="s">
        <v>372</v>
      </c>
      <c r="V117" s="55" t="e">
        <f t="shared" si="31"/>
        <v>#VALUE!</v>
      </c>
    </row>
    <row r="118" spans="1:22" ht="102.75" customHeight="1">
      <c r="A118" s="160"/>
      <c r="B118" s="158"/>
      <c r="C118" s="12" t="s">
        <v>17</v>
      </c>
      <c r="D118" s="11">
        <v>805</v>
      </c>
      <c r="E118" s="15" t="s">
        <v>441</v>
      </c>
      <c r="F118" s="11">
        <v>1</v>
      </c>
      <c r="G118" s="15" t="s">
        <v>450</v>
      </c>
      <c r="H118" s="15"/>
      <c r="I118" s="10"/>
      <c r="J118" s="11"/>
      <c r="K118" s="13" t="s">
        <v>372</v>
      </c>
      <c r="L118" s="13" t="s">
        <v>372</v>
      </c>
      <c r="M118" s="13" t="s">
        <v>372</v>
      </c>
      <c r="N118" s="13" t="s">
        <v>372</v>
      </c>
      <c r="O118" s="13" t="s">
        <v>372</v>
      </c>
      <c r="P118" s="13">
        <v>0</v>
      </c>
      <c r="Q118" s="13">
        <v>0</v>
      </c>
      <c r="R118" s="13">
        <v>0</v>
      </c>
      <c r="S118" s="16">
        <v>0</v>
      </c>
      <c r="T118" s="13">
        <v>0</v>
      </c>
      <c r="U118" s="13">
        <v>0</v>
      </c>
      <c r="V118" s="55" t="e">
        <f t="shared" si="31"/>
        <v>#VALUE!</v>
      </c>
    </row>
    <row r="119" spans="1:22" ht="21.75" customHeight="1">
      <c r="A119" s="155" t="s">
        <v>50</v>
      </c>
      <c r="B119" s="67" t="s">
        <v>431</v>
      </c>
      <c r="C119" s="12" t="s">
        <v>216</v>
      </c>
      <c r="D119" s="11" t="s">
        <v>329</v>
      </c>
      <c r="E119" s="15" t="s">
        <v>441</v>
      </c>
      <c r="F119" s="11">
        <v>1</v>
      </c>
      <c r="G119" s="15" t="s">
        <v>451</v>
      </c>
      <c r="H119" s="11" t="s">
        <v>329</v>
      </c>
      <c r="I119" s="11" t="s">
        <v>329</v>
      </c>
      <c r="J119" s="11" t="s">
        <v>329</v>
      </c>
      <c r="K119" s="13">
        <v>32020.392</v>
      </c>
      <c r="L119" s="13">
        <v>30711.464</v>
      </c>
      <c r="M119" s="13">
        <v>28047.365</v>
      </c>
      <c r="N119" s="13">
        <v>25320.811</v>
      </c>
      <c r="O119" s="13">
        <v>22267.216</v>
      </c>
      <c r="P119" s="13">
        <f aca="true" t="shared" si="43" ref="P119:U119">P120</f>
        <v>21325.488</v>
      </c>
      <c r="Q119" s="13">
        <f t="shared" si="43"/>
        <v>30218.246</v>
      </c>
      <c r="R119" s="13">
        <f t="shared" si="43"/>
        <v>30218.246</v>
      </c>
      <c r="S119" s="13">
        <f t="shared" si="43"/>
        <v>30218.246</v>
      </c>
      <c r="T119" s="16">
        <f t="shared" si="43"/>
        <v>25190.697</v>
      </c>
      <c r="U119" s="16">
        <f t="shared" si="43"/>
        <v>26198.325</v>
      </c>
      <c r="V119" s="55">
        <f t="shared" si="31"/>
        <v>301736.496</v>
      </c>
    </row>
    <row r="120" spans="1:22" ht="21.75" customHeight="1">
      <c r="A120" s="127"/>
      <c r="B120" s="127"/>
      <c r="C120" s="12" t="s">
        <v>460</v>
      </c>
      <c r="D120" s="11" t="s">
        <v>329</v>
      </c>
      <c r="E120" s="15" t="s">
        <v>441</v>
      </c>
      <c r="F120" s="11">
        <v>1</v>
      </c>
      <c r="G120" s="15" t="s">
        <v>451</v>
      </c>
      <c r="H120" s="11"/>
      <c r="I120" s="11"/>
      <c r="J120" s="11"/>
      <c r="K120" s="13">
        <v>32020.392</v>
      </c>
      <c r="L120" s="13">
        <v>30711.464</v>
      </c>
      <c r="M120" s="13">
        <v>28047.365</v>
      </c>
      <c r="N120" s="13">
        <v>25320.811</v>
      </c>
      <c r="O120" s="13">
        <v>22267.216</v>
      </c>
      <c r="P120" s="13">
        <f aca="true" t="shared" si="44" ref="P120:U120">P122</f>
        <v>21325.488</v>
      </c>
      <c r="Q120" s="13">
        <f t="shared" si="44"/>
        <v>30218.246</v>
      </c>
      <c r="R120" s="13">
        <f t="shared" si="44"/>
        <v>30218.246</v>
      </c>
      <c r="S120" s="13">
        <f t="shared" si="44"/>
        <v>30218.246</v>
      </c>
      <c r="T120" s="16">
        <f t="shared" si="44"/>
        <v>25190.697</v>
      </c>
      <c r="U120" s="16">
        <f t="shared" si="44"/>
        <v>26198.325</v>
      </c>
      <c r="V120" s="55">
        <f t="shared" si="31"/>
        <v>301736.496</v>
      </c>
    </row>
    <row r="121" spans="1:22" ht="64.5" customHeight="1">
      <c r="A121" s="127"/>
      <c r="B121" s="127"/>
      <c r="C121" s="12" t="s">
        <v>337</v>
      </c>
      <c r="D121" s="11">
        <v>805</v>
      </c>
      <c r="E121" s="15" t="s">
        <v>441</v>
      </c>
      <c r="F121" s="11">
        <v>1</v>
      </c>
      <c r="G121" s="15" t="s">
        <v>451</v>
      </c>
      <c r="H121" s="11"/>
      <c r="I121" s="11"/>
      <c r="J121" s="11"/>
      <c r="K121" s="13">
        <v>32020.392</v>
      </c>
      <c r="L121" s="13">
        <v>30711.464</v>
      </c>
      <c r="M121" s="13">
        <v>28047.365</v>
      </c>
      <c r="N121" s="13">
        <v>25320.811</v>
      </c>
      <c r="O121" s="13">
        <v>22267.216</v>
      </c>
      <c r="P121" s="13" t="s">
        <v>372</v>
      </c>
      <c r="Q121" s="13" t="s">
        <v>372</v>
      </c>
      <c r="R121" s="13" t="s">
        <v>372</v>
      </c>
      <c r="S121" s="13" t="s">
        <v>372</v>
      </c>
      <c r="T121" s="13" t="s">
        <v>372</v>
      </c>
      <c r="U121" s="13" t="s">
        <v>372</v>
      </c>
      <c r="V121" s="55" t="e">
        <f t="shared" si="31"/>
        <v>#VALUE!</v>
      </c>
    </row>
    <row r="122" spans="1:22" ht="94.5" customHeight="1">
      <c r="A122" s="158"/>
      <c r="B122" s="158"/>
      <c r="C122" s="12" t="s">
        <v>17</v>
      </c>
      <c r="D122" s="11">
        <v>805</v>
      </c>
      <c r="E122" s="15" t="s">
        <v>441</v>
      </c>
      <c r="F122" s="11">
        <v>1</v>
      </c>
      <c r="G122" s="15" t="s">
        <v>451</v>
      </c>
      <c r="H122" s="15"/>
      <c r="I122" s="10"/>
      <c r="J122" s="11"/>
      <c r="K122" s="13" t="s">
        <v>372</v>
      </c>
      <c r="L122" s="13" t="s">
        <v>372</v>
      </c>
      <c r="M122" s="13" t="s">
        <v>372</v>
      </c>
      <c r="N122" s="13" t="s">
        <v>372</v>
      </c>
      <c r="O122" s="13" t="s">
        <v>372</v>
      </c>
      <c r="P122" s="13">
        <v>21325.488</v>
      </c>
      <c r="Q122" s="103">
        <v>30218.246</v>
      </c>
      <c r="R122" s="103">
        <v>30218.246</v>
      </c>
      <c r="S122" s="104">
        <v>30218.246</v>
      </c>
      <c r="T122" s="13">
        <v>25190.697</v>
      </c>
      <c r="U122" s="13">
        <v>26198.325</v>
      </c>
      <c r="V122" s="55" t="e">
        <f t="shared" si="31"/>
        <v>#VALUE!</v>
      </c>
    </row>
    <row r="123" spans="1:22" ht="32.25" customHeight="1">
      <c r="A123" s="159" t="s">
        <v>51</v>
      </c>
      <c r="B123" s="98" t="s">
        <v>293</v>
      </c>
      <c r="C123" s="12" t="s">
        <v>216</v>
      </c>
      <c r="D123" s="11" t="s">
        <v>329</v>
      </c>
      <c r="E123" s="15" t="s">
        <v>441</v>
      </c>
      <c r="F123" s="11">
        <v>1</v>
      </c>
      <c r="G123" s="15" t="s">
        <v>452</v>
      </c>
      <c r="H123" s="11" t="s">
        <v>329</v>
      </c>
      <c r="I123" s="11" t="s">
        <v>329</v>
      </c>
      <c r="J123" s="11" t="s">
        <v>329</v>
      </c>
      <c r="K123" s="13">
        <v>6081</v>
      </c>
      <c r="L123" s="13">
        <v>0</v>
      </c>
      <c r="M123" s="13">
        <v>2036.066</v>
      </c>
      <c r="N123" s="13">
        <v>11372.955</v>
      </c>
      <c r="O123" s="13">
        <v>6062.16</v>
      </c>
      <c r="P123" s="13">
        <f aca="true" t="shared" si="45" ref="P123:U123">P124</f>
        <v>6656.788</v>
      </c>
      <c r="Q123" s="13">
        <f t="shared" si="45"/>
        <v>8713.189</v>
      </c>
      <c r="R123" s="13">
        <f t="shared" si="45"/>
        <v>8841.722</v>
      </c>
      <c r="S123" s="13">
        <f t="shared" si="45"/>
        <v>8841.722</v>
      </c>
      <c r="T123" s="16">
        <f t="shared" si="45"/>
        <v>9903.982</v>
      </c>
      <c r="U123" s="16">
        <f t="shared" si="45"/>
        <v>10300.142</v>
      </c>
      <c r="V123" s="55">
        <f t="shared" si="31"/>
        <v>78809.726</v>
      </c>
    </row>
    <row r="124" spans="1:22" ht="33" customHeight="1">
      <c r="A124" s="162"/>
      <c r="B124" s="99"/>
      <c r="C124" s="12" t="s">
        <v>460</v>
      </c>
      <c r="D124" s="11" t="s">
        <v>329</v>
      </c>
      <c r="E124" s="15" t="s">
        <v>441</v>
      </c>
      <c r="F124" s="11">
        <v>1</v>
      </c>
      <c r="G124" s="15" t="s">
        <v>452</v>
      </c>
      <c r="H124" s="11"/>
      <c r="I124" s="11"/>
      <c r="J124" s="11"/>
      <c r="K124" s="13">
        <v>6081</v>
      </c>
      <c r="L124" s="13">
        <v>0</v>
      </c>
      <c r="M124" s="13">
        <v>2036.066</v>
      </c>
      <c r="N124" s="13">
        <v>11372.955</v>
      </c>
      <c r="O124" s="13">
        <v>6062.16</v>
      </c>
      <c r="P124" s="13">
        <f aca="true" t="shared" si="46" ref="P124:U124">P126</f>
        <v>6656.788</v>
      </c>
      <c r="Q124" s="13">
        <f t="shared" si="46"/>
        <v>8713.189</v>
      </c>
      <c r="R124" s="13">
        <f t="shared" si="46"/>
        <v>8841.722</v>
      </c>
      <c r="S124" s="13">
        <f t="shared" si="46"/>
        <v>8841.722</v>
      </c>
      <c r="T124" s="16">
        <f t="shared" si="46"/>
        <v>9903.982</v>
      </c>
      <c r="U124" s="16">
        <f t="shared" si="46"/>
        <v>10300.142</v>
      </c>
      <c r="V124" s="55">
        <f t="shared" si="31"/>
        <v>78809.726</v>
      </c>
    </row>
    <row r="125" spans="1:22" ht="63.75" customHeight="1">
      <c r="A125" s="162"/>
      <c r="B125" s="99"/>
      <c r="C125" s="12" t="s">
        <v>337</v>
      </c>
      <c r="D125" s="11">
        <v>805</v>
      </c>
      <c r="E125" s="15" t="s">
        <v>441</v>
      </c>
      <c r="F125" s="11">
        <v>1</v>
      </c>
      <c r="G125" s="15" t="s">
        <v>452</v>
      </c>
      <c r="H125" s="11"/>
      <c r="I125" s="11"/>
      <c r="J125" s="11"/>
      <c r="K125" s="13">
        <v>6081</v>
      </c>
      <c r="L125" s="13">
        <v>0</v>
      </c>
      <c r="M125" s="13">
        <v>2036.066</v>
      </c>
      <c r="N125" s="13">
        <v>11372.955</v>
      </c>
      <c r="O125" s="13">
        <v>6062.16</v>
      </c>
      <c r="P125" s="13" t="s">
        <v>372</v>
      </c>
      <c r="Q125" s="13" t="s">
        <v>372</v>
      </c>
      <c r="R125" s="13" t="s">
        <v>372</v>
      </c>
      <c r="S125" s="13" t="s">
        <v>372</v>
      </c>
      <c r="T125" s="13" t="s">
        <v>372</v>
      </c>
      <c r="U125" s="13" t="s">
        <v>372</v>
      </c>
      <c r="V125" s="55" t="e">
        <f t="shared" si="31"/>
        <v>#VALUE!</v>
      </c>
    </row>
    <row r="126" spans="1:22" ht="97.5" customHeight="1">
      <c r="A126" s="160"/>
      <c r="B126" s="158"/>
      <c r="C126" s="12" t="s">
        <v>17</v>
      </c>
      <c r="D126" s="11">
        <v>805</v>
      </c>
      <c r="E126" s="15" t="s">
        <v>441</v>
      </c>
      <c r="F126" s="11">
        <v>1</v>
      </c>
      <c r="G126" s="15" t="s">
        <v>452</v>
      </c>
      <c r="H126" s="15"/>
      <c r="I126" s="10"/>
      <c r="J126" s="11"/>
      <c r="K126" s="13" t="s">
        <v>372</v>
      </c>
      <c r="L126" s="13" t="s">
        <v>372</v>
      </c>
      <c r="M126" s="13" t="s">
        <v>372</v>
      </c>
      <c r="N126" s="13" t="s">
        <v>372</v>
      </c>
      <c r="O126" s="13" t="s">
        <v>372</v>
      </c>
      <c r="P126" s="13">
        <v>6656.788</v>
      </c>
      <c r="Q126" s="103">
        <v>8713.189</v>
      </c>
      <c r="R126" s="103">
        <v>8841.722</v>
      </c>
      <c r="S126" s="104">
        <v>8841.722</v>
      </c>
      <c r="T126" s="13">
        <v>9903.982</v>
      </c>
      <c r="U126" s="13">
        <v>10300.142</v>
      </c>
      <c r="V126" s="55" t="e">
        <f t="shared" si="31"/>
        <v>#VALUE!</v>
      </c>
    </row>
    <row r="127" spans="1:22" ht="31.5" customHeight="1">
      <c r="A127" s="159" t="s">
        <v>52</v>
      </c>
      <c r="B127" s="67" t="s">
        <v>146</v>
      </c>
      <c r="C127" s="12" t="s">
        <v>216</v>
      </c>
      <c r="D127" s="11" t="s">
        <v>329</v>
      </c>
      <c r="E127" s="15" t="s">
        <v>441</v>
      </c>
      <c r="F127" s="11">
        <v>1</v>
      </c>
      <c r="G127" s="15" t="s">
        <v>453</v>
      </c>
      <c r="H127" s="11" t="s">
        <v>329</v>
      </c>
      <c r="I127" s="11" t="s">
        <v>329</v>
      </c>
      <c r="J127" s="11" t="s">
        <v>329</v>
      </c>
      <c r="K127" s="16">
        <v>17248</v>
      </c>
      <c r="L127" s="16">
        <v>18958.575</v>
      </c>
      <c r="M127" s="16">
        <v>19998.52</v>
      </c>
      <c r="N127" s="16">
        <v>21007.974</v>
      </c>
      <c r="O127" s="16">
        <v>22877.412</v>
      </c>
      <c r="P127" s="16">
        <f>P128</f>
        <v>24444.575</v>
      </c>
      <c r="Q127" s="16">
        <f>Q128</f>
        <v>26337.141</v>
      </c>
      <c r="R127" s="16">
        <f>R128</f>
        <v>26337.141</v>
      </c>
      <c r="S127" s="16">
        <f>S128</f>
        <v>26337.141</v>
      </c>
      <c r="T127" s="16">
        <f>T130</f>
        <v>25434.459</v>
      </c>
      <c r="U127" s="16">
        <f>U130</f>
        <v>26451.837</v>
      </c>
      <c r="V127" s="55">
        <f t="shared" si="31"/>
        <v>255432.775</v>
      </c>
    </row>
    <row r="128" spans="1:22" ht="29.25" customHeight="1">
      <c r="A128" s="162"/>
      <c r="B128" s="68"/>
      <c r="C128" s="12" t="s">
        <v>460</v>
      </c>
      <c r="D128" s="11" t="s">
        <v>329</v>
      </c>
      <c r="E128" s="15" t="s">
        <v>441</v>
      </c>
      <c r="F128" s="11">
        <v>1</v>
      </c>
      <c r="G128" s="15" t="s">
        <v>453</v>
      </c>
      <c r="H128" s="11"/>
      <c r="I128" s="11"/>
      <c r="J128" s="11"/>
      <c r="K128" s="16">
        <v>17248</v>
      </c>
      <c r="L128" s="16">
        <v>18958.575</v>
      </c>
      <c r="M128" s="16">
        <v>19998.52</v>
      </c>
      <c r="N128" s="16">
        <v>21007.974</v>
      </c>
      <c r="O128" s="16">
        <v>22877.412</v>
      </c>
      <c r="P128" s="16">
        <f aca="true" t="shared" si="47" ref="P128:U128">P130</f>
        <v>24444.575</v>
      </c>
      <c r="Q128" s="16">
        <f t="shared" si="47"/>
        <v>26337.141</v>
      </c>
      <c r="R128" s="16">
        <f t="shared" si="47"/>
        <v>26337.141</v>
      </c>
      <c r="S128" s="16">
        <f t="shared" si="47"/>
        <v>26337.141</v>
      </c>
      <c r="T128" s="16">
        <f t="shared" si="47"/>
        <v>25434.459</v>
      </c>
      <c r="U128" s="16">
        <f t="shared" si="47"/>
        <v>26451.837</v>
      </c>
      <c r="V128" s="55">
        <f t="shared" si="31"/>
        <v>255432.775</v>
      </c>
    </row>
    <row r="129" spans="1:22" ht="59.25" customHeight="1">
      <c r="A129" s="162"/>
      <c r="B129" s="68"/>
      <c r="C129" s="12" t="s">
        <v>337</v>
      </c>
      <c r="D129" s="11">
        <v>805</v>
      </c>
      <c r="E129" s="15" t="s">
        <v>441</v>
      </c>
      <c r="F129" s="11">
        <v>1</v>
      </c>
      <c r="G129" s="15" t="s">
        <v>453</v>
      </c>
      <c r="H129" s="11"/>
      <c r="I129" s="11"/>
      <c r="J129" s="11"/>
      <c r="K129" s="16">
        <v>17248</v>
      </c>
      <c r="L129" s="16">
        <v>18958.575</v>
      </c>
      <c r="M129" s="16">
        <v>19998.52</v>
      </c>
      <c r="N129" s="16">
        <v>21007.974</v>
      </c>
      <c r="O129" s="16">
        <v>22877.412</v>
      </c>
      <c r="P129" s="16" t="s">
        <v>372</v>
      </c>
      <c r="Q129" s="16" t="s">
        <v>372</v>
      </c>
      <c r="R129" s="16" t="s">
        <v>372</v>
      </c>
      <c r="S129" s="16" t="s">
        <v>372</v>
      </c>
      <c r="T129" s="16" t="s">
        <v>372</v>
      </c>
      <c r="U129" s="16" t="s">
        <v>372</v>
      </c>
      <c r="V129" s="55" t="e">
        <f t="shared" si="31"/>
        <v>#VALUE!</v>
      </c>
    </row>
    <row r="130" spans="1:22" ht="102.75" customHeight="1">
      <c r="A130" s="160"/>
      <c r="B130" s="158"/>
      <c r="C130" s="12" t="s">
        <v>17</v>
      </c>
      <c r="D130" s="11">
        <v>805</v>
      </c>
      <c r="E130" s="15" t="s">
        <v>441</v>
      </c>
      <c r="F130" s="11">
        <v>1</v>
      </c>
      <c r="G130" s="15" t="s">
        <v>453</v>
      </c>
      <c r="H130" s="15"/>
      <c r="I130" s="10"/>
      <c r="J130" s="11"/>
      <c r="K130" s="13" t="s">
        <v>372</v>
      </c>
      <c r="L130" s="13" t="s">
        <v>372</v>
      </c>
      <c r="M130" s="13" t="s">
        <v>372</v>
      </c>
      <c r="N130" s="13" t="s">
        <v>372</v>
      </c>
      <c r="O130" s="13" t="s">
        <v>372</v>
      </c>
      <c r="P130" s="16">
        <v>24444.575</v>
      </c>
      <c r="Q130" s="104">
        <v>26337.141</v>
      </c>
      <c r="R130" s="104">
        <v>26337.141</v>
      </c>
      <c r="S130" s="104">
        <v>26337.141</v>
      </c>
      <c r="T130" s="16">
        <v>25434.459</v>
      </c>
      <c r="U130" s="16">
        <v>26451.837</v>
      </c>
      <c r="V130" s="55" t="e">
        <f t="shared" si="31"/>
        <v>#VALUE!</v>
      </c>
    </row>
    <row r="131" spans="1:22" ht="24" customHeight="1">
      <c r="A131" s="159" t="s">
        <v>53</v>
      </c>
      <c r="B131" s="67" t="s">
        <v>388</v>
      </c>
      <c r="C131" s="12" t="s">
        <v>216</v>
      </c>
      <c r="D131" s="11" t="s">
        <v>329</v>
      </c>
      <c r="E131" s="15" t="s">
        <v>441</v>
      </c>
      <c r="F131" s="11">
        <v>1</v>
      </c>
      <c r="G131" s="15" t="s">
        <v>454</v>
      </c>
      <c r="H131" s="11" t="s">
        <v>329</v>
      </c>
      <c r="I131" s="11" t="s">
        <v>329</v>
      </c>
      <c r="J131" s="11" t="s">
        <v>329</v>
      </c>
      <c r="K131" s="13">
        <v>750</v>
      </c>
      <c r="L131" s="13">
        <v>375</v>
      </c>
      <c r="M131" s="13">
        <v>625.2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6">
        <f>S134</f>
        <v>0</v>
      </c>
      <c r="T131" s="16">
        <f>T134</f>
        <v>0</v>
      </c>
      <c r="U131" s="16">
        <f>U134</f>
        <v>0</v>
      </c>
      <c r="V131" s="55">
        <f t="shared" si="31"/>
        <v>1750.2</v>
      </c>
    </row>
    <row r="132" spans="1:22" ht="24" customHeight="1">
      <c r="A132" s="162"/>
      <c r="B132" s="68"/>
      <c r="C132" s="12" t="s">
        <v>460</v>
      </c>
      <c r="D132" s="11" t="s">
        <v>329</v>
      </c>
      <c r="E132" s="15" t="s">
        <v>441</v>
      </c>
      <c r="F132" s="11">
        <v>1</v>
      </c>
      <c r="G132" s="15" t="s">
        <v>454</v>
      </c>
      <c r="H132" s="11"/>
      <c r="I132" s="11"/>
      <c r="J132" s="11"/>
      <c r="K132" s="13">
        <v>750</v>
      </c>
      <c r="L132" s="13">
        <v>375</v>
      </c>
      <c r="M132" s="13">
        <v>625.2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6">
        <f>S134</f>
        <v>0</v>
      </c>
      <c r="T132" s="16">
        <f>T134</f>
        <v>0</v>
      </c>
      <c r="U132" s="16">
        <f>U134</f>
        <v>0</v>
      </c>
      <c r="V132" s="55">
        <f t="shared" si="31"/>
        <v>1750.2</v>
      </c>
    </row>
    <row r="133" spans="1:22" ht="61.5" customHeight="1">
      <c r="A133" s="162"/>
      <c r="B133" s="68"/>
      <c r="C133" s="12" t="s">
        <v>337</v>
      </c>
      <c r="D133" s="11">
        <v>805</v>
      </c>
      <c r="E133" s="15" t="s">
        <v>441</v>
      </c>
      <c r="F133" s="11">
        <v>1</v>
      </c>
      <c r="G133" s="15" t="s">
        <v>454</v>
      </c>
      <c r="H133" s="11"/>
      <c r="I133" s="11"/>
      <c r="J133" s="11"/>
      <c r="K133" s="13">
        <v>750</v>
      </c>
      <c r="L133" s="13">
        <v>375</v>
      </c>
      <c r="M133" s="13">
        <v>625.2</v>
      </c>
      <c r="N133" s="13">
        <v>0</v>
      </c>
      <c r="O133" s="13">
        <v>0</v>
      </c>
      <c r="P133" s="13" t="s">
        <v>372</v>
      </c>
      <c r="Q133" s="13" t="s">
        <v>372</v>
      </c>
      <c r="R133" s="13" t="s">
        <v>372</v>
      </c>
      <c r="S133" s="13" t="s">
        <v>372</v>
      </c>
      <c r="T133" s="13" t="s">
        <v>372</v>
      </c>
      <c r="U133" s="13" t="s">
        <v>372</v>
      </c>
      <c r="V133" s="55" t="e">
        <f t="shared" si="31"/>
        <v>#VALUE!</v>
      </c>
    </row>
    <row r="134" spans="1:22" ht="98.25" customHeight="1">
      <c r="A134" s="160"/>
      <c r="B134" s="158"/>
      <c r="C134" s="12" t="s">
        <v>17</v>
      </c>
      <c r="D134" s="11">
        <v>805</v>
      </c>
      <c r="E134" s="15" t="s">
        <v>441</v>
      </c>
      <c r="F134" s="11">
        <v>1</v>
      </c>
      <c r="G134" s="15" t="s">
        <v>454</v>
      </c>
      <c r="H134" s="15"/>
      <c r="I134" s="10"/>
      <c r="J134" s="11"/>
      <c r="K134" s="13" t="s">
        <v>372</v>
      </c>
      <c r="L134" s="13" t="s">
        <v>372</v>
      </c>
      <c r="M134" s="13" t="s">
        <v>372</v>
      </c>
      <c r="N134" s="13" t="s">
        <v>372</v>
      </c>
      <c r="O134" s="13" t="s">
        <v>372</v>
      </c>
      <c r="P134" s="13">
        <v>0</v>
      </c>
      <c r="Q134" s="13">
        <v>0</v>
      </c>
      <c r="R134" s="13">
        <v>0</v>
      </c>
      <c r="S134" s="16">
        <v>0</v>
      </c>
      <c r="T134" s="13">
        <v>0</v>
      </c>
      <c r="U134" s="13">
        <v>0</v>
      </c>
      <c r="V134" s="55" t="e">
        <f t="shared" si="31"/>
        <v>#VALUE!</v>
      </c>
    </row>
    <row r="135" spans="1:22" ht="33" customHeight="1">
      <c r="A135" s="159" t="s">
        <v>54</v>
      </c>
      <c r="B135" s="159" t="s">
        <v>347</v>
      </c>
      <c r="C135" s="12" t="s">
        <v>216</v>
      </c>
      <c r="D135" s="11" t="s">
        <v>329</v>
      </c>
      <c r="E135" s="15" t="s">
        <v>441</v>
      </c>
      <c r="F135" s="11">
        <v>1</v>
      </c>
      <c r="G135" s="15" t="s">
        <v>455</v>
      </c>
      <c r="H135" s="15" t="s">
        <v>329</v>
      </c>
      <c r="I135" s="10" t="s">
        <v>329</v>
      </c>
      <c r="J135" s="11" t="s">
        <v>329</v>
      </c>
      <c r="K135" s="13">
        <v>15050</v>
      </c>
      <c r="L135" s="13">
        <v>6090.267</v>
      </c>
      <c r="M135" s="13">
        <v>4716.5</v>
      </c>
      <c r="N135" s="13">
        <v>4716.5</v>
      </c>
      <c r="O135" s="13">
        <v>4216.5</v>
      </c>
      <c r="P135" s="13">
        <f aca="true" t="shared" si="48" ref="P135:U135">P136</f>
        <v>3725.195</v>
      </c>
      <c r="Q135" s="13">
        <f t="shared" si="48"/>
        <v>2449.36</v>
      </c>
      <c r="R135" s="13">
        <f t="shared" si="48"/>
        <v>2439.38</v>
      </c>
      <c r="S135" s="13">
        <f t="shared" si="48"/>
        <v>2439.38</v>
      </c>
      <c r="T135" s="16">
        <f t="shared" si="48"/>
        <v>5101.366</v>
      </c>
      <c r="U135" s="16">
        <f t="shared" si="48"/>
        <v>5305.421</v>
      </c>
      <c r="V135" s="55">
        <f t="shared" si="31"/>
        <v>56249.869</v>
      </c>
    </row>
    <row r="136" spans="1:22" ht="30" customHeight="1">
      <c r="A136" s="162"/>
      <c r="B136" s="162"/>
      <c r="C136" s="12" t="s">
        <v>460</v>
      </c>
      <c r="D136" s="11" t="s">
        <v>329</v>
      </c>
      <c r="E136" s="15" t="s">
        <v>441</v>
      </c>
      <c r="F136" s="11">
        <v>1</v>
      </c>
      <c r="G136" s="15" t="s">
        <v>455</v>
      </c>
      <c r="H136" s="15"/>
      <c r="I136" s="10"/>
      <c r="J136" s="11"/>
      <c r="K136" s="13">
        <v>15050</v>
      </c>
      <c r="L136" s="13">
        <v>6090.267</v>
      </c>
      <c r="M136" s="13">
        <v>4716.5</v>
      </c>
      <c r="N136" s="13">
        <v>4716.5</v>
      </c>
      <c r="O136" s="13">
        <v>4216.5</v>
      </c>
      <c r="P136" s="13">
        <f aca="true" t="shared" si="49" ref="P136:U136">P138</f>
        <v>3725.195</v>
      </c>
      <c r="Q136" s="13">
        <f t="shared" si="49"/>
        <v>2449.36</v>
      </c>
      <c r="R136" s="13">
        <f t="shared" si="49"/>
        <v>2439.38</v>
      </c>
      <c r="S136" s="13">
        <f t="shared" si="49"/>
        <v>2439.38</v>
      </c>
      <c r="T136" s="16">
        <f t="shared" si="49"/>
        <v>5101.366</v>
      </c>
      <c r="U136" s="16">
        <f t="shared" si="49"/>
        <v>5305.421</v>
      </c>
      <c r="V136" s="55">
        <f t="shared" si="31"/>
        <v>56249.869</v>
      </c>
    </row>
    <row r="137" spans="1:22" ht="63" customHeight="1">
      <c r="A137" s="162"/>
      <c r="B137" s="162"/>
      <c r="C137" s="12" t="s">
        <v>337</v>
      </c>
      <c r="D137" s="11">
        <v>805</v>
      </c>
      <c r="E137" s="15" t="s">
        <v>441</v>
      </c>
      <c r="F137" s="11">
        <v>1</v>
      </c>
      <c r="G137" s="15" t="s">
        <v>455</v>
      </c>
      <c r="H137" s="15"/>
      <c r="I137" s="10"/>
      <c r="J137" s="11"/>
      <c r="K137" s="13">
        <v>15050</v>
      </c>
      <c r="L137" s="13">
        <v>6090.267</v>
      </c>
      <c r="M137" s="13">
        <v>4716.5</v>
      </c>
      <c r="N137" s="13">
        <v>4716.5</v>
      </c>
      <c r="O137" s="13">
        <v>4216.5</v>
      </c>
      <c r="P137" s="13" t="s">
        <v>372</v>
      </c>
      <c r="Q137" s="13" t="s">
        <v>372</v>
      </c>
      <c r="R137" s="13" t="s">
        <v>372</v>
      </c>
      <c r="S137" s="13" t="s">
        <v>372</v>
      </c>
      <c r="T137" s="13" t="s">
        <v>372</v>
      </c>
      <c r="U137" s="13" t="s">
        <v>372</v>
      </c>
      <c r="V137" s="55" t="e">
        <f t="shared" si="31"/>
        <v>#VALUE!</v>
      </c>
    </row>
    <row r="138" spans="1:22" ht="104.25" customHeight="1">
      <c r="A138" s="158"/>
      <c r="B138" s="158"/>
      <c r="C138" s="12" t="s">
        <v>17</v>
      </c>
      <c r="D138" s="11">
        <v>805</v>
      </c>
      <c r="E138" s="15" t="s">
        <v>441</v>
      </c>
      <c r="F138" s="11">
        <v>1</v>
      </c>
      <c r="G138" s="15" t="s">
        <v>455</v>
      </c>
      <c r="H138" s="15"/>
      <c r="I138" s="10"/>
      <c r="J138" s="11"/>
      <c r="K138" s="13" t="s">
        <v>372</v>
      </c>
      <c r="L138" s="13" t="s">
        <v>372</v>
      </c>
      <c r="M138" s="13" t="s">
        <v>372</v>
      </c>
      <c r="N138" s="13" t="s">
        <v>372</v>
      </c>
      <c r="O138" s="13" t="s">
        <v>372</v>
      </c>
      <c r="P138" s="13">
        <v>3725.195</v>
      </c>
      <c r="Q138" s="103">
        <v>2449.36</v>
      </c>
      <c r="R138" s="103">
        <v>2439.38</v>
      </c>
      <c r="S138" s="104">
        <v>2439.38</v>
      </c>
      <c r="T138" s="13">
        <v>5101.366</v>
      </c>
      <c r="U138" s="13">
        <v>5305.421</v>
      </c>
      <c r="V138" s="55" t="e">
        <f t="shared" si="31"/>
        <v>#VALUE!</v>
      </c>
    </row>
    <row r="139" spans="1:22" ht="21" customHeight="1">
      <c r="A139" s="155" t="s">
        <v>55</v>
      </c>
      <c r="B139" s="159" t="s">
        <v>294</v>
      </c>
      <c r="C139" s="12" t="s">
        <v>216</v>
      </c>
      <c r="D139" s="11" t="s">
        <v>329</v>
      </c>
      <c r="E139" s="15" t="s">
        <v>441</v>
      </c>
      <c r="F139" s="11">
        <v>1</v>
      </c>
      <c r="G139" s="15" t="s">
        <v>456</v>
      </c>
      <c r="H139" s="11" t="s">
        <v>329</v>
      </c>
      <c r="I139" s="11" t="s">
        <v>329</v>
      </c>
      <c r="J139" s="11" t="s">
        <v>329</v>
      </c>
      <c r="K139" s="13">
        <v>53</v>
      </c>
      <c r="L139" s="13">
        <v>30.592</v>
      </c>
      <c r="M139" s="13">
        <v>16.996</v>
      </c>
      <c r="N139" s="13">
        <v>16.725</v>
      </c>
      <c r="O139" s="13">
        <v>5.109999999999999</v>
      </c>
      <c r="P139" s="13">
        <f aca="true" t="shared" si="50" ref="P139:U139">P140</f>
        <v>4.225</v>
      </c>
      <c r="Q139" s="13">
        <f t="shared" si="50"/>
        <v>1.72</v>
      </c>
      <c r="R139" s="13">
        <f t="shared" si="50"/>
        <v>1.72</v>
      </c>
      <c r="S139" s="13">
        <f t="shared" si="50"/>
        <v>1.72</v>
      </c>
      <c r="T139" s="16">
        <f t="shared" si="50"/>
        <v>4.57</v>
      </c>
      <c r="U139" s="16">
        <f t="shared" si="50"/>
        <v>4.753</v>
      </c>
      <c r="V139" s="55">
        <f t="shared" si="31"/>
        <v>141.13099999999997</v>
      </c>
    </row>
    <row r="140" spans="1:22" ht="21" customHeight="1">
      <c r="A140" s="127"/>
      <c r="B140" s="162"/>
      <c r="C140" s="12" t="s">
        <v>460</v>
      </c>
      <c r="D140" s="11" t="s">
        <v>329</v>
      </c>
      <c r="E140" s="15" t="s">
        <v>441</v>
      </c>
      <c r="F140" s="11">
        <v>1</v>
      </c>
      <c r="G140" s="15" t="s">
        <v>456</v>
      </c>
      <c r="H140" s="11"/>
      <c r="I140" s="11"/>
      <c r="J140" s="11"/>
      <c r="K140" s="13">
        <v>53</v>
      </c>
      <c r="L140" s="13">
        <v>30.592</v>
      </c>
      <c r="M140" s="13">
        <v>16.996</v>
      </c>
      <c r="N140" s="13">
        <v>16.725</v>
      </c>
      <c r="O140" s="13">
        <v>5.11</v>
      </c>
      <c r="P140" s="13">
        <f aca="true" t="shared" si="51" ref="P140:U140">P142</f>
        <v>4.225</v>
      </c>
      <c r="Q140" s="13">
        <f t="shared" si="51"/>
        <v>1.72</v>
      </c>
      <c r="R140" s="13">
        <f t="shared" si="51"/>
        <v>1.72</v>
      </c>
      <c r="S140" s="13">
        <f t="shared" si="51"/>
        <v>1.72</v>
      </c>
      <c r="T140" s="16">
        <f t="shared" si="51"/>
        <v>4.57</v>
      </c>
      <c r="U140" s="16">
        <f t="shared" si="51"/>
        <v>4.753</v>
      </c>
      <c r="V140" s="55">
        <f t="shared" si="31"/>
        <v>141.13099999999997</v>
      </c>
    </row>
    <row r="141" spans="1:22" ht="59.25" customHeight="1">
      <c r="A141" s="127"/>
      <c r="B141" s="162"/>
      <c r="C141" s="12" t="s">
        <v>337</v>
      </c>
      <c r="D141" s="11">
        <v>805</v>
      </c>
      <c r="E141" s="15" t="s">
        <v>441</v>
      </c>
      <c r="F141" s="11">
        <v>1</v>
      </c>
      <c r="G141" s="15" t="s">
        <v>456</v>
      </c>
      <c r="H141" s="11"/>
      <c r="I141" s="11"/>
      <c r="J141" s="11"/>
      <c r="K141" s="13">
        <v>53</v>
      </c>
      <c r="L141" s="13">
        <v>30.592</v>
      </c>
      <c r="M141" s="13">
        <v>16.996</v>
      </c>
      <c r="N141" s="13">
        <v>16.725</v>
      </c>
      <c r="O141" s="13">
        <v>5.11</v>
      </c>
      <c r="P141" s="13" t="s">
        <v>372</v>
      </c>
      <c r="Q141" s="13" t="s">
        <v>372</v>
      </c>
      <c r="R141" s="13" t="s">
        <v>372</v>
      </c>
      <c r="S141" s="13" t="s">
        <v>372</v>
      </c>
      <c r="T141" s="13" t="s">
        <v>372</v>
      </c>
      <c r="U141" s="13" t="s">
        <v>372</v>
      </c>
      <c r="V141" s="55" t="e">
        <f t="shared" si="31"/>
        <v>#VALUE!</v>
      </c>
    </row>
    <row r="142" spans="1:22" ht="96.75" customHeight="1">
      <c r="A142" s="158"/>
      <c r="B142" s="158"/>
      <c r="C142" s="12" t="s">
        <v>17</v>
      </c>
      <c r="D142" s="11">
        <v>805</v>
      </c>
      <c r="E142" s="15" t="s">
        <v>441</v>
      </c>
      <c r="F142" s="11">
        <v>1</v>
      </c>
      <c r="G142" s="15" t="s">
        <v>456</v>
      </c>
      <c r="H142" s="15"/>
      <c r="I142" s="10"/>
      <c r="J142" s="11"/>
      <c r="K142" s="13" t="s">
        <v>372</v>
      </c>
      <c r="L142" s="13" t="s">
        <v>372</v>
      </c>
      <c r="M142" s="13" t="s">
        <v>372</v>
      </c>
      <c r="N142" s="13" t="s">
        <v>372</v>
      </c>
      <c r="O142" s="13" t="s">
        <v>372</v>
      </c>
      <c r="P142" s="13">
        <v>4.225</v>
      </c>
      <c r="Q142" s="103">
        <v>1.72</v>
      </c>
      <c r="R142" s="103">
        <v>1.72</v>
      </c>
      <c r="S142" s="104">
        <v>1.72</v>
      </c>
      <c r="T142" s="16">
        <v>4.57</v>
      </c>
      <c r="U142" s="16">
        <v>4.753</v>
      </c>
      <c r="V142" s="55" t="e">
        <f t="shared" si="31"/>
        <v>#VALUE!</v>
      </c>
    </row>
    <row r="143" spans="1:22" ht="19.5" customHeight="1">
      <c r="A143" s="159" t="s">
        <v>56</v>
      </c>
      <c r="B143" s="98" t="s">
        <v>295</v>
      </c>
      <c r="C143" s="12" t="s">
        <v>216</v>
      </c>
      <c r="D143" s="11" t="s">
        <v>329</v>
      </c>
      <c r="E143" s="15" t="s">
        <v>441</v>
      </c>
      <c r="F143" s="11">
        <v>1</v>
      </c>
      <c r="G143" s="15" t="s">
        <v>457</v>
      </c>
      <c r="H143" s="11" t="s">
        <v>329</v>
      </c>
      <c r="I143" s="11" t="s">
        <v>329</v>
      </c>
      <c r="J143" s="11" t="s">
        <v>329</v>
      </c>
      <c r="K143" s="13">
        <v>19473</v>
      </c>
      <c r="L143" s="13">
        <v>13205.487</v>
      </c>
      <c r="M143" s="13">
        <v>14056.9</v>
      </c>
      <c r="N143" s="13">
        <v>12878.762</v>
      </c>
      <c r="O143" s="13">
        <v>9920.697</v>
      </c>
      <c r="P143" s="13">
        <f aca="true" t="shared" si="52" ref="P143:U143">P144</f>
        <v>10111.922</v>
      </c>
      <c r="Q143" s="13">
        <f t="shared" si="52"/>
        <v>10160.512</v>
      </c>
      <c r="R143" s="13">
        <f t="shared" si="52"/>
        <v>10160.512</v>
      </c>
      <c r="S143" s="13">
        <f t="shared" si="52"/>
        <v>10160.512</v>
      </c>
      <c r="T143" s="16">
        <f t="shared" si="52"/>
        <v>10827.029</v>
      </c>
      <c r="U143" s="16">
        <f t="shared" si="52"/>
        <v>11260.11</v>
      </c>
      <c r="V143" s="55">
        <f aca="true" t="shared" si="53" ref="V143:V212">K143+L143+M143+N143+O143+P143+Q143+R143+S143+T143+U143</f>
        <v>132215.44300000003</v>
      </c>
    </row>
    <row r="144" spans="1:22" ht="19.5" customHeight="1">
      <c r="A144" s="162"/>
      <c r="B144" s="99"/>
      <c r="C144" s="12" t="s">
        <v>460</v>
      </c>
      <c r="D144" s="11" t="s">
        <v>329</v>
      </c>
      <c r="E144" s="15" t="s">
        <v>441</v>
      </c>
      <c r="F144" s="11">
        <v>1</v>
      </c>
      <c r="G144" s="15" t="s">
        <v>457</v>
      </c>
      <c r="H144" s="11"/>
      <c r="I144" s="11"/>
      <c r="J144" s="11"/>
      <c r="K144" s="13">
        <v>19473</v>
      </c>
      <c r="L144" s="13">
        <v>13205.487</v>
      </c>
      <c r="M144" s="13">
        <v>14056.9</v>
      </c>
      <c r="N144" s="13">
        <v>12878.762</v>
      </c>
      <c r="O144" s="13">
        <v>9920.697</v>
      </c>
      <c r="P144" s="13">
        <f aca="true" t="shared" si="54" ref="P144:U144">P146</f>
        <v>10111.922</v>
      </c>
      <c r="Q144" s="13">
        <f t="shared" si="54"/>
        <v>10160.512</v>
      </c>
      <c r="R144" s="13">
        <f t="shared" si="54"/>
        <v>10160.512</v>
      </c>
      <c r="S144" s="13">
        <f t="shared" si="54"/>
        <v>10160.512</v>
      </c>
      <c r="T144" s="16">
        <f t="shared" si="54"/>
        <v>10827.029</v>
      </c>
      <c r="U144" s="16">
        <f t="shared" si="54"/>
        <v>11260.11</v>
      </c>
      <c r="V144" s="55">
        <f t="shared" si="53"/>
        <v>132215.44300000003</v>
      </c>
    </row>
    <row r="145" spans="1:22" ht="60" customHeight="1">
      <c r="A145" s="162"/>
      <c r="B145" s="99"/>
      <c r="C145" s="12" t="s">
        <v>337</v>
      </c>
      <c r="D145" s="11">
        <v>805</v>
      </c>
      <c r="E145" s="15" t="s">
        <v>441</v>
      </c>
      <c r="F145" s="11">
        <v>1</v>
      </c>
      <c r="G145" s="15" t="s">
        <v>457</v>
      </c>
      <c r="H145" s="11"/>
      <c r="I145" s="11"/>
      <c r="J145" s="11"/>
      <c r="K145" s="13">
        <v>19473</v>
      </c>
      <c r="L145" s="13">
        <v>13205.487</v>
      </c>
      <c r="M145" s="13">
        <v>14056.9</v>
      </c>
      <c r="N145" s="13">
        <v>12878.762</v>
      </c>
      <c r="O145" s="13">
        <v>9920.697</v>
      </c>
      <c r="P145" s="13" t="s">
        <v>372</v>
      </c>
      <c r="Q145" s="13" t="s">
        <v>372</v>
      </c>
      <c r="R145" s="13" t="s">
        <v>372</v>
      </c>
      <c r="S145" s="13" t="s">
        <v>372</v>
      </c>
      <c r="T145" s="13" t="s">
        <v>372</v>
      </c>
      <c r="U145" s="13" t="s">
        <v>372</v>
      </c>
      <c r="V145" s="55" t="e">
        <f t="shared" si="53"/>
        <v>#VALUE!</v>
      </c>
    </row>
    <row r="146" spans="1:22" ht="101.25" customHeight="1">
      <c r="A146" s="160"/>
      <c r="B146" s="158"/>
      <c r="C146" s="12" t="s">
        <v>17</v>
      </c>
      <c r="D146" s="11">
        <v>805</v>
      </c>
      <c r="E146" s="15" t="s">
        <v>441</v>
      </c>
      <c r="F146" s="11">
        <v>1</v>
      </c>
      <c r="G146" s="15" t="s">
        <v>457</v>
      </c>
      <c r="H146" s="15"/>
      <c r="I146" s="10"/>
      <c r="J146" s="11"/>
      <c r="K146" s="13" t="s">
        <v>372</v>
      </c>
      <c r="L146" s="13" t="s">
        <v>372</v>
      </c>
      <c r="M146" s="13" t="s">
        <v>372</v>
      </c>
      <c r="N146" s="13" t="s">
        <v>372</v>
      </c>
      <c r="O146" s="13" t="s">
        <v>372</v>
      </c>
      <c r="P146" s="13">
        <v>10111.922</v>
      </c>
      <c r="Q146" s="103">
        <v>10160.512</v>
      </c>
      <c r="R146" s="103">
        <v>10160.512</v>
      </c>
      <c r="S146" s="104">
        <v>10160.512</v>
      </c>
      <c r="T146" s="13">
        <v>10827.029</v>
      </c>
      <c r="U146" s="13">
        <v>11260.11</v>
      </c>
      <c r="V146" s="55" t="e">
        <f t="shared" si="53"/>
        <v>#VALUE!</v>
      </c>
    </row>
    <row r="147" spans="1:22" ht="20.25" customHeight="1">
      <c r="A147" s="159" t="s">
        <v>57</v>
      </c>
      <c r="B147" s="155" t="s">
        <v>389</v>
      </c>
      <c r="C147" s="12" t="s">
        <v>216</v>
      </c>
      <c r="D147" s="11" t="s">
        <v>329</v>
      </c>
      <c r="E147" s="15" t="s">
        <v>441</v>
      </c>
      <c r="F147" s="11">
        <v>1</v>
      </c>
      <c r="G147" s="15" t="s">
        <v>458</v>
      </c>
      <c r="H147" s="11" t="s">
        <v>329</v>
      </c>
      <c r="I147" s="11" t="s">
        <v>329</v>
      </c>
      <c r="J147" s="11" t="s">
        <v>329</v>
      </c>
      <c r="K147" s="13">
        <v>62070.864</v>
      </c>
      <c r="L147" s="13">
        <v>59355.558</v>
      </c>
      <c r="M147" s="13">
        <v>60320.100999999995</v>
      </c>
      <c r="N147" s="13">
        <v>59674.013999999996</v>
      </c>
      <c r="O147" s="13">
        <v>65096.476</v>
      </c>
      <c r="P147" s="13">
        <f>P150</f>
        <v>66351.375</v>
      </c>
      <c r="Q147" s="13">
        <f>Q150</f>
        <v>67609.829</v>
      </c>
      <c r="R147" s="13">
        <f>R150</f>
        <v>67758.933</v>
      </c>
      <c r="S147" s="13">
        <f>S150</f>
        <v>67758.933</v>
      </c>
      <c r="T147" s="13">
        <f>T148</f>
        <v>70750.134</v>
      </c>
      <c r="U147" s="13">
        <f>U148</f>
        <v>73580.139</v>
      </c>
      <c r="V147" s="55">
        <f t="shared" si="53"/>
        <v>720326.3559999999</v>
      </c>
    </row>
    <row r="148" spans="1:22" ht="20.25" customHeight="1">
      <c r="A148" s="162"/>
      <c r="B148" s="126"/>
      <c r="C148" s="12" t="s">
        <v>460</v>
      </c>
      <c r="D148" s="11" t="s">
        <v>329</v>
      </c>
      <c r="E148" s="15" t="s">
        <v>441</v>
      </c>
      <c r="F148" s="11">
        <v>1</v>
      </c>
      <c r="G148" s="15" t="s">
        <v>458</v>
      </c>
      <c r="H148" s="11"/>
      <c r="I148" s="11"/>
      <c r="J148" s="11"/>
      <c r="K148" s="13">
        <v>62070.864</v>
      </c>
      <c r="L148" s="13">
        <v>59355.558</v>
      </c>
      <c r="M148" s="13">
        <v>60320.101</v>
      </c>
      <c r="N148" s="13">
        <v>59674.014</v>
      </c>
      <c r="O148" s="13">
        <v>65096.476</v>
      </c>
      <c r="P148" s="13">
        <f aca="true" t="shared" si="55" ref="P148:U148">P150</f>
        <v>66351.375</v>
      </c>
      <c r="Q148" s="13">
        <f t="shared" si="55"/>
        <v>67609.829</v>
      </c>
      <c r="R148" s="13">
        <f t="shared" si="55"/>
        <v>67758.933</v>
      </c>
      <c r="S148" s="13">
        <f t="shared" si="55"/>
        <v>67758.933</v>
      </c>
      <c r="T148" s="13">
        <f t="shared" si="55"/>
        <v>70750.134</v>
      </c>
      <c r="U148" s="13">
        <f t="shared" si="55"/>
        <v>73580.139</v>
      </c>
      <c r="V148" s="55">
        <f t="shared" si="53"/>
        <v>720326.3559999999</v>
      </c>
    </row>
    <row r="149" spans="1:22" ht="66.75" customHeight="1">
      <c r="A149" s="162"/>
      <c r="B149" s="126"/>
      <c r="C149" s="12" t="s">
        <v>337</v>
      </c>
      <c r="D149" s="11">
        <v>805</v>
      </c>
      <c r="E149" s="15" t="s">
        <v>441</v>
      </c>
      <c r="F149" s="11">
        <v>1</v>
      </c>
      <c r="G149" s="15" t="s">
        <v>458</v>
      </c>
      <c r="H149" s="11"/>
      <c r="I149" s="11"/>
      <c r="J149" s="11"/>
      <c r="K149" s="13">
        <v>62070.864</v>
      </c>
      <c r="L149" s="13">
        <v>59355.558</v>
      </c>
      <c r="M149" s="13">
        <v>60320.101</v>
      </c>
      <c r="N149" s="13">
        <v>59674.014</v>
      </c>
      <c r="O149" s="13">
        <v>65096.476</v>
      </c>
      <c r="P149" s="13" t="s">
        <v>372</v>
      </c>
      <c r="Q149" s="13" t="s">
        <v>372</v>
      </c>
      <c r="R149" s="13" t="s">
        <v>372</v>
      </c>
      <c r="S149" s="13" t="s">
        <v>372</v>
      </c>
      <c r="T149" s="13" t="s">
        <v>372</v>
      </c>
      <c r="U149" s="13" t="s">
        <v>372</v>
      </c>
      <c r="V149" s="55" t="e">
        <f t="shared" si="53"/>
        <v>#VALUE!</v>
      </c>
    </row>
    <row r="150" spans="1:22" ht="105.75" customHeight="1">
      <c r="A150" s="160"/>
      <c r="B150" s="158"/>
      <c r="C150" s="12" t="s">
        <v>17</v>
      </c>
      <c r="D150" s="11">
        <v>805</v>
      </c>
      <c r="E150" s="15" t="s">
        <v>441</v>
      </c>
      <c r="F150" s="11">
        <v>1</v>
      </c>
      <c r="G150" s="15" t="s">
        <v>458</v>
      </c>
      <c r="H150" s="15"/>
      <c r="I150" s="10"/>
      <c r="J150" s="11"/>
      <c r="K150" s="13" t="s">
        <v>372</v>
      </c>
      <c r="L150" s="13" t="s">
        <v>372</v>
      </c>
      <c r="M150" s="13" t="s">
        <v>372</v>
      </c>
      <c r="N150" s="13" t="s">
        <v>372</v>
      </c>
      <c r="O150" s="13" t="s">
        <v>372</v>
      </c>
      <c r="P150" s="13">
        <v>66351.375</v>
      </c>
      <c r="Q150" s="103">
        <v>67609.829</v>
      </c>
      <c r="R150" s="103">
        <v>67758.933</v>
      </c>
      <c r="S150" s="104">
        <v>67758.933</v>
      </c>
      <c r="T150" s="13">
        <v>70750.134</v>
      </c>
      <c r="U150" s="13">
        <v>73580.139</v>
      </c>
      <c r="V150" s="55" t="e">
        <f t="shared" si="53"/>
        <v>#VALUE!</v>
      </c>
    </row>
    <row r="151" spans="1:22" ht="21" customHeight="1">
      <c r="A151" s="159" t="s">
        <v>58</v>
      </c>
      <c r="B151" s="155" t="s">
        <v>351</v>
      </c>
      <c r="C151" s="12" t="s">
        <v>216</v>
      </c>
      <c r="D151" s="11" t="s">
        <v>329</v>
      </c>
      <c r="E151" s="15" t="s">
        <v>441</v>
      </c>
      <c r="F151" s="11">
        <v>1</v>
      </c>
      <c r="G151" s="11">
        <v>21</v>
      </c>
      <c r="H151" s="11" t="s">
        <v>329</v>
      </c>
      <c r="I151" s="11" t="s">
        <v>329</v>
      </c>
      <c r="J151" s="11" t="s">
        <v>329</v>
      </c>
      <c r="K151" s="16">
        <v>530</v>
      </c>
      <c r="L151" s="16">
        <v>192.5</v>
      </c>
      <c r="M151" s="16">
        <v>126.03</v>
      </c>
      <c r="N151" s="16">
        <v>0</v>
      </c>
      <c r="O151" s="16">
        <v>120</v>
      </c>
      <c r="P151" s="16">
        <f aca="true" t="shared" si="56" ref="P151:U151">P152</f>
        <v>210</v>
      </c>
      <c r="Q151" s="16">
        <f t="shared" si="56"/>
        <v>120</v>
      </c>
      <c r="R151" s="16">
        <f t="shared" si="56"/>
        <v>191315.288</v>
      </c>
      <c r="S151" s="16">
        <f t="shared" si="56"/>
        <v>191315.288</v>
      </c>
      <c r="T151" s="16">
        <f t="shared" si="56"/>
        <v>129.792</v>
      </c>
      <c r="U151" s="16">
        <f t="shared" si="56"/>
        <v>134.984</v>
      </c>
      <c r="V151" s="55">
        <f t="shared" si="53"/>
        <v>384193.88200000004</v>
      </c>
    </row>
    <row r="152" spans="1:22" ht="21" customHeight="1">
      <c r="A152" s="162"/>
      <c r="B152" s="126"/>
      <c r="C152" s="12" t="s">
        <v>460</v>
      </c>
      <c r="D152" s="11" t="s">
        <v>329</v>
      </c>
      <c r="E152" s="15" t="s">
        <v>441</v>
      </c>
      <c r="F152" s="11">
        <v>1</v>
      </c>
      <c r="G152" s="11">
        <v>21</v>
      </c>
      <c r="H152" s="11"/>
      <c r="I152" s="11"/>
      <c r="J152" s="11"/>
      <c r="K152" s="16">
        <v>530</v>
      </c>
      <c r="L152" s="16">
        <v>192.5</v>
      </c>
      <c r="M152" s="16">
        <v>126.03</v>
      </c>
      <c r="N152" s="16">
        <v>0</v>
      </c>
      <c r="O152" s="16">
        <v>120</v>
      </c>
      <c r="P152" s="16">
        <f aca="true" t="shared" si="57" ref="P152:U152">P155</f>
        <v>210</v>
      </c>
      <c r="Q152" s="16">
        <f t="shared" si="57"/>
        <v>120</v>
      </c>
      <c r="R152" s="16">
        <f t="shared" si="57"/>
        <v>191315.288</v>
      </c>
      <c r="S152" s="16">
        <f t="shared" si="57"/>
        <v>191315.288</v>
      </c>
      <c r="T152" s="16">
        <f t="shared" si="57"/>
        <v>129.792</v>
      </c>
      <c r="U152" s="16">
        <f t="shared" si="57"/>
        <v>134.984</v>
      </c>
      <c r="V152" s="55">
        <f t="shared" si="53"/>
        <v>384193.88200000004</v>
      </c>
    </row>
    <row r="153" spans="1:22" ht="44.25" customHeight="1">
      <c r="A153" s="162"/>
      <c r="B153" s="126"/>
      <c r="C153" s="12" t="s">
        <v>461</v>
      </c>
      <c r="D153" s="11" t="s">
        <v>329</v>
      </c>
      <c r="E153" s="15" t="s">
        <v>441</v>
      </c>
      <c r="F153" s="11">
        <v>1</v>
      </c>
      <c r="G153" s="11">
        <v>21</v>
      </c>
      <c r="H153" s="11"/>
      <c r="I153" s="11"/>
      <c r="J153" s="11"/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166339.9</v>
      </c>
      <c r="S153" s="16">
        <v>166339.9</v>
      </c>
      <c r="T153" s="16">
        <v>0</v>
      </c>
      <c r="U153" s="16">
        <v>0</v>
      </c>
      <c r="V153" s="55"/>
    </row>
    <row r="154" spans="1:22" ht="60.75" customHeight="1">
      <c r="A154" s="162"/>
      <c r="B154" s="126"/>
      <c r="C154" s="12" t="s">
        <v>337</v>
      </c>
      <c r="D154" s="11">
        <v>805</v>
      </c>
      <c r="E154" s="15" t="s">
        <v>441</v>
      </c>
      <c r="F154" s="11">
        <v>1</v>
      </c>
      <c r="G154" s="11">
        <v>21</v>
      </c>
      <c r="H154" s="11"/>
      <c r="I154" s="11"/>
      <c r="J154" s="11"/>
      <c r="K154" s="16">
        <v>530</v>
      </c>
      <c r="L154" s="16">
        <v>192.5</v>
      </c>
      <c r="M154" s="16">
        <v>126.03</v>
      </c>
      <c r="N154" s="16">
        <v>0</v>
      </c>
      <c r="O154" s="16">
        <v>120</v>
      </c>
      <c r="P154" s="16" t="s">
        <v>372</v>
      </c>
      <c r="Q154" s="16" t="s">
        <v>372</v>
      </c>
      <c r="R154" s="16" t="s">
        <v>372</v>
      </c>
      <c r="S154" s="16" t="s">
        <v>372</v>
      </c>
      <c r="T154" s="16" t="s">
        <v>372</v>
      </c>
      <c r="U154" s="16" t="s">
        <v>372</v>
      </c>
      <c r="V154" s="55" t="e">
        <f t="shared" si="53"/>
        <v>#VALUE!</v>
      </c>
    </row>
    <row r="155" spans="1:22" ht="98.25" customHeight="1">
      <c r="A155" s="160"/>
      <c r="B155" s="158"/>
      <c r="C155" s="12" t="s">
        <v>17</v>
      </c>
      <c r="D155" s="11">
        <v>805</v>
      </c>
      <c r="E155" s="15" t="s">
        <v>441</v>
      </c>
      <c r="F155" s="11">
        <v>1</v>
      </c>
      <c r="G155" s="11">
        <v>21</v>
      </c>
      <c r="H155" s="11"/>
      <c r="I155" s="18"/>
      <c r="J155" s="15"/>
      <c r="K155" s="13" t="s">
        <v>372</v>
      </c>
      <c r="L155" s="13" t="s">
        <v>372</v>
      </c>
      <c r="M155" s="13" t="s">
        <v>372</v>
      </c>
      <c r="N155" s="13" t="s">
        <v>372</v>
      </c>
      <c r="O155" s="13" t="s">
        <v>372</v>
      </c>
      <c r="P155" s="16">
        <v>210</v>
      </c>
      <c r="Q155" s="104">
        <f>Q156+Q157</f>
        <v>120</v>
      </c>
      <c r="R155" s="16">
        <f>R156+R157</f>
        <v>191315.288</v>
      </c>
      <c r="S155" s="16">
        <f>S156+S157</f>
        <v>191315.288</v>
      </c>
      <c r="T155" s="16">
        <v>129.792</v>
      </c>
      <c r="U155" s="16">
        <v>134.984</v>
      </c>
      <c r="V155" s="55" t="e">
        <f t="shared" si="53"/>
        <v>#VALUE!</v>
      </c>
    </row>
    <row r="156" spans="1:22" ht="153.75" customHeight="1">
      <c r="A156" s="12" t="s">
        <v>178</v>
      </c>
      <c r="B156" s="17" t="s">
        <v>180</v>
      </c>
      <c r="C156" s="12" t="s">
        <v>17</v>
      </c>
      <c r="D156" s="11">
        <v>805</v>
      </c>
      <c r="E156" s="15" t="s">
        <v>441</v>
      </c>
      <c r="F156" s="11">
        <v>1</v>
      </c>
      <c r="G156" s="11">
        <v>21</v>
      </c>
      <c r="H156" s="11"/>
      <c r="I156" s="18"/>
      <c r="J156" s="15"/>
      <c r="K156" s="13" t="s">
        <v>372</v>
      </c>
      <c r="L156" s="13" t="s">
        <v>372</v>
      </c>
      <c r="M156" s="13" t="s">
        <v>372</v>
      </c>
      <c r="N156" s="13" t="s">
        <v>372</v>
      </c>
      <c r="O156" s="13" t="s">
        <v>372</v>
      </c>
      <c r="P156" s="13" t="s">
        <v>372</v>
      </c>
      <c r="Q156" s="104">
        <v>120</v>
      </c>
      <c r="R156" s="104">
        <v>120</v>
      </c>
      <c r="S156" s="104">
        <v>120</v>
      </c>
      <c r="T156" s="16">
        <v>0</v>
      </c>
      <c r="U156" s="16">
        <v>0</v>
      </c>
      <c r="V156" s="55"/>
    </row>
    <row r="157" spans="1:22" ht="96.75" customHeight="1">
      <c r="A157" s="12" t="s">
        <v>179</v>
      </c>
      <c r="B157" s="17" t="s">
        <v>181</v>
      </c>
      <c r="C157" s="12" t="s">
        <v>17</v>
      </c>
      <c r="D157" s="11">
        <v>805</v>
      </c>
      <c r="E157" s="15" t="s">
        <v>441</v>
      </c>
      <c r="F157" s="11">
        <v>1</v>
      </c>
      <c r="G157" s="11">
        <v>21</v>
      </c>
      <c r="H157" s="11"/>
      <c r="I157" s="18"/>
      <c r="J157" s="15"/>
      <c r="K157" s="13" t="s">
        <v>372</v>
      </c>
      <c r="L157" s="13" t="s">
        <v>372</v>
      </c>
      <c r="M157" s="13" t="s">
        <v>372</v>
      </c>
      <c r="N157" s="13" t="s">
        <v>372</v>
      </c>
      <c r="O157" s="13" t="s">
        <v>372</v>
      </c>
      <c r="P157" s="13" t="s">
        <v>372</v>
      </c>
      <c r="Q157" s="16">
        <v>0</v>
      </c>
      <c r="R157" s="104">
        <v>191195.288</v>
      </c>
      <c r="S157" s="104">
        <v>191195.288</v>
      </c>
      <c r="T157" s="16">
        <v>0</v>
      </c>
      <c r="U157" s="16">
        <v>0</v>
      </c>
      <c r="V157" s="55"/>
    </row>
    <row r="158" spans="1:22" ht="21" customHeight="1">
      <c r="A158" s="159" t="s">
        <v>59</v>
      </c>
      <c r="B158" s="155" t="s">
        <v>353</v>
      </c>
      <c r="C158" s="12" t="s">
        <v>218</v>
      </c>
      <c r="D158" s="11" t="s">
        <v>329</v>
      </c>
      <c r="E158" s="15" t="s">
        <v>441</v>
      </c>
      <c r="F158" s="11">
        <v>1</v>
      </c>
      <c r="G158" s="11">
        <v>22</v>
      </c>
      <c r="H158" s="11" t="s">
        <v>329</v>
      </c>
      <c r="I158" s="18" t="s">
        <v>296</v>
      </c>
      <c r="J158" s="15" t="s">
        <v>329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f>S159</f>
        <v>0</v>
      </c>
      <c r="T158" s="13">
        <f>T159</f>
        <v>0</v>
      </c>
      <c r="U158" s="13">
        <f>U159</f>
        <v>0</v>
      </c>
      <c r="V158" s="55">
        <f t="shared" si="53"/>
        <v>0</v>
      </c>
    </row>
    <row r="159" spans="1:22" ht="19.5" customHeight="1">
      <c r="A159" s="162"/>
      <c r="B159" s="126"/>
      <c r="C159" s="12" t="s">
        <v>460</v>
      </c>
      <c r="D159" s="11" t="s">
        <v>329</v>
      </c>
      <c r="E159" s="15" t="s">
        <v>441</v>
      </c>
      <c r="F159" s="11">
        <v>1</v>
      </c>
      <c r="G159" s="11">
        <v>22</v>
      </c>
      <c r="H159" s="11"/>
      <c r="I159" s="18"/>
      <c r="J159" s="15"/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6">
        <f>S161</f>
        <v>0</v>
      </c>
      <c r="T159" s="16">
        <f>T161</f>
        <v>0</v>
      </c>
      <c r="U159" s="16">
        <f>U161</f>
        <v>0</v>
      </c>
      <c r="V159" s="55">
        <f t="shared" si="53"/>
        <v>0</v>
      </c>
    </row>
    <row r="160" spans="1:22" ht="58.5" customHeight="1">
      <c r="A160" s="162"/>
      <c r="B160" s="126"/>
      <c r="C160" s="12" t="s">
        <v>337</v>
      </c>
      <c r="D160" s="11">
        <v>805</v>
      </c>
      <c r="E160" s="15" t="s">
        <v>441</v>
      </c>
      <c r="F160" s="11">
        <v>1</v>
      </c>
      <c r="G160" s="11">
        <v>22</v>
      </c>
      <c r="H160" s="11"/>
      <c r="I160" s="18"/>
      <c r="J160" s="15"/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 t="s">
        <v>372</v>
      </c>
      <c r="Q160" s="13" t="s">
        <v>372</v>
      </c>
      <c r="R160" s="13" t="s">
        <v>372</v>
      </c>
      <c r="S160" s="13" t="s">
        <v>372</v>
      </c>
      <c r="T160" s="13" t="s">
        <v>372</v>
      </c>
      <c r="U160" s="13" t="s">
        <v>372</v>
      </c>
      <c r="V160" s="55" t="e">
        <f t="shared" si="53"/>
        <v>#VALUE!</v>
      </c>
    </row>
    <row r="161" spans="1:22" ht="94.5" customHeight="1">
      <c r="A161" s="160"/>
      <c r="B161" s="158"/>
      <c r="C161" s="12" t="s">
        <v>17</v>
      </c>
      <c r="D161" s="11">
        <v>805</v>
      </c>
      <c r="E161" s="15" t="s">
        <v>441</v>
      </c>
      <c r="F161" s="11">
        <v>1</v>
      </c>
      <c r="G161" s="11">
        <v>22</v>
      </c>
      <c r="H161" s="11"/>
      <c r="I161" s="18"/>
      <c r="J161" s="15"/>
      <c r="K161" s="13" t="s">
        <v>372</v>
      </c>
      <c r="L161" s="13" t="s">
        <v>372</v>
      </c>
      <c r="M161" s="13" t="s">
        <v>372</v>
      </c>
      <c r="N161" s="13" t="s">
        <v>372</v>
      </c>
      <c r="O161" s="13" t="s">
        <v>372</v>
      </c>
      <c r="P161" s="13">
        <f aca="true" t="shared" si="58" ref="P161:U161">P163</f>
        <v>0</v>
      </c>
      <c r="Q161" s="13">
        <f t="shared" si="58"/>
        <v>0</v>
      </c>
      <c r="R161" s="13">
        <f t="shared" si="58"/>
        <v>0</v>
      </c>
      <c r="S161" s="13">
        <f t="shared" si="58"/>
        <v>0</v>
      </c>
      <c r="T161" s="13">
        <f t="shared" si="58"/>
        <v>0</v>
      </c>
      <c r="U161" s="13">
        <f t="shared" si="58"/>
        <v>0</v>
      </c>
      <c r="V161" s="55" t="e">
        <f t="shared" si="53"/>
        <v>#VALUE!</v>
      </c>
    </row>
    <row r="162" spans="1:22" ht="69.75" customHeight="1">
      <c r="A162" s="159" t="s">
        <v>60</v>
      </c>
      <c r="B162" s="155" t="s">
        <v>427</v>
      </c>
      <c r="C162" s="12" t="s">
        <v>337</v>
      </c>
      <c r="D162" s="11">
        <v>805</v>
      </c>
      <c r="E162" s="15" t="s">
        <v>441</v>
      </c>
      <c r="F162" s="11">
        <v>1</v>
      </c>
      <c r="G162" s="11">
        <v>22</v>
      </c>
      <c r="H162" s="11" t="s">
        <v>329</v>
      </c>
      <c r="I162" s="18" t="s">
        <v>296</v>
      </c>
      <c r="J162" s="15" t="s">
        <v>329</v>
      </c>
      <c r="K162" s="13" t="s">
        <v>372</v>
      </c>
      <c r="L162" s="13" t="s">
        <v>372</v>
      </c>
      <c r="M162" s="13" t="s">
        <v>372</v>
      </c>
      <c r="N162" s="13" t="s">
        <v>372</v>
      </c>
      <c r="O162" s="13">
        <v>0</v>
      </c>
      <c r="P162" s="13" t="s">
        <v>372</v>
      </c>
      <c r="Q162" s="13" t="s">
        <v>372</v>
      </c>
      <c r="R162" s="13" t="s">
        <v>372</v>
      </c>
      <c r="S162" s="13" t="s">
        <v>372</v>
      </c>
      <c r="T162" s="13" t="s">
        <v>372</v>
      </c>
      <c r="U162" s="13" t="s">
        <v>372</v>
      </c>
      <c r="V162" s="55"/>
    </row>
    <row r="163" spans="1:22" ht="137.25" customHeight="1">
      <c r="A163" s="160"/>
      <c r="B163" s="158"/>
      <c r="C163" s="12" t="s">
        <v>17</v>
      </c>
      <c r="D163" s="11">
        <v>805</v>
      </c>
      <c r="E163" s="15" t="s">
        <v>441</v>
      </c>
      <c r="F163" s="11">
        <v>1</v>
      </c>
      <c r="G163" s="11">
        <v>22</v>
      </c>
      <c r="H163" s="11"/>
      <c r="I163" s="18"/>
      <c r="J163" s="15"/>
      <c r="K163" s="13" t="s">
        <v>372</v>
      </c>
      <c r="L163" s="13" t="s">
        <v>372</v>
      </c>
      <c r="M163" s="13" t="s">
        <v>372</v>
      </c>
      <c r="N163" s="13" t="s">
        <v>372</v>
      </c>
      <c r="O163" s="13" t="s">
        <v>372</v>
      </c>
      <c r="P163" s="13">
        <v>0</v>
      </c>
      <c r="Q163" s="13">
        <v>0</v>
      </c>
      <c r="R163" s="13">
        <v>0</v>
      </c>
      <c r="S163" s="16">
        <v>0</v>
      </c>
      <c r="T163" s="13">
        <v>0</v>
      </c>
      <c r="U163" s="13">
        <v>0</v>
      </c>
      <c r="V163" s="55" t="e">
        <f t="shared" si="53"/>
        <v>#VALUE!</v>
      </c>
    </row>
    <row r="164" spans="1:22" ht="21.75" customHeight="1">
      <c r="A164" s="159" t="s">
        <v>61</v>
      </c>
      <c r="B164" s="155" t="s">
        <v>373</v>
      </c>
      <c r="C164" s="12" t="s">
        <v>218</v>
      </c>
      <c r="D164" s="11" t="s">
        <v>329</v>
      </c>
      <c r="E164" s="15" t="s">
        <v>441</v>
      </c>
      <c r="F164" s="11">
        <v>1</v>
      </c>
      <c r="G164" s="11">
        <v>23</v>
      </c>
      <c r="H164" s="11" t="s">
        <v>329</v>
      </c>
      <c r="I164" s="18" t="s">
        <v>297</v>
      </c>
      <c r="J164" s="15" t="s">
        <v>329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6">
        <f>S165</f>
        <v>0</v>
      </c>
      <c r="T164" s="16">
        <f>T165</f>
        <v>0</v>
      </c>
      <c r="U164" s="16">
        <f>U165</f>
        <v>0</v>
      </c>
      <c r="V164" s="55">
        <f t="shared" si="53"/>
        <v>0</v>
      </c>
    </row>
    <row r="165" spans="1:22" ht="24.75" customHeight="1">
      <c r="A165" s="162"/>
      <c r="B165" s="126"/>
      <c r="C165" s="12" t="s">
        <v>460</v>
      </c>
      <c r="D165" s="11" t="s">
        <v>329</v>
      </c>
      <c r="E165" s="15" t="s">
        <v>441</v>
      </c>
      <c r="F165" s="11">
        <v>1</v>
      </c>
      <c r="G165" s="11">
        <v>23</v>
      </c>
      <c r="H165" s="11"/>
      <c r="I165" s="18"/>
      <c r="J165" s="15"/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6">
        <f>S167</f>
        <v>0</v>
      </c>
      <c r="T165" s="16">
        <f>T167</f>
        <v>0</v>
      </c>
      <c r="U165" s="16">
        <f>U167</f>
        <v>0</v>
      </c>
      <c r="V165" s="55">
        <f t="shared" si="53"/>
        <v>0</v>
      </c>
    </row>
    <row r="166" spans="1:22" ht="57" customHeight="1">
      <c r="A166" s="162"/>
      <c r="B166" s="126"/>
      <c r="C166" s="12" t="s">
        <v>337</v>
      </c>
      <c r="D166" s="11">
        <v>805</v>
      </c>
      <c r="E166" s="15" t="s">
        <v>441</v>
      </c>
      <c r="F166" s="11">
        <v>1</v>
      </c>
      <c r="G166" s="11">
        <v>23</v>
      </c>
      <c r="H166" s="11"/>
      <c r="I166" s="18"/>
      <c r="J166" s="15"/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 t="s">
        <v>372</v>
      </c>
      <c r="Q166" s="13" t="s">
        <v>372</v>
      </c>
      <c r="R166" s="13" t="s">
        <v>372</v>
      </c>
      <c r="S166" s="13" t="s">
        <v>372</v>
      </c>
      <c r="T166" s="13" t="s">
        <v>372</v>
      </c>
      <c r="U166" s="13" t="s">
        <v>372</v>
      </c>
      <c r="V166" s="55" t="e">
        <f t="shared" si="53"/>
        <v>#VALUE!</v>
      </c>
    </row>
    <row r="167" spans="1:22" ht="97.5" customHeight="1">
      <c r="A167" s="160"/>
      <c r="B167" s="158"/>
      <c r="C167" s="12" t="s">
        <v>17</v>
      </c>
      <c r="D167" s="11">
        <v>805</v>
      </c>
      <c r="E167" s="15" t="s">
        <v>441</v>
      </c>
      <c r="F167" s="11">
        <v>1</v>
      </c>
      <c r="G167" s="11">
        <v>23</v>
      </c>
      <c r="H167" s="11"/>
      <c r="I167" s="18"/>
      <c r="J167" s="15"/>
      <c r="K167" s="13" t="s">
        <v>372</v>
      </c>
      <c r="L167" s="13" t="s">
        <v>372</v>
      </c>
      <c r="M167" s="13" t="s">
        <v>372</v>
      </c>
      <c r="N167" s="13" t="s">
        <v>372</v>
      </c>
      <c r="O167" s="13" t="s">
        <v>372</v>
      </c>
      <c r="P167" s="13">
        <v>0</v>
      </c>
      <c r="Q167" s="13">
        <v>0</v>
      </c>
      <c r="R167" s="13">
        <v>0</v>
      </c>
      <c r="S167" s="16">
        <v>0</v>
      </c>
      <c r="T167" s="13">
        <v>0</v>
      </c>
      <c r="U167" s="13">
        <v>0</v>
      </c>
      <c r="V167" s="55" t="e">
        <f t="shared" si="53"/>
        <v>#VALUE!</v>
      </c>
    </row>
    <row r="168" spans="1:22" ht="22.5" customHeight="1">
      <c r="A168" s="159" t="s">
        <v>62</v>
      </c>
      <c r="B168" s="155" t="s">
        <v>215</v>
      </c>
      <c r="C168" s="12" t="s">
        <v>216</v>
      </c>
      <c r="D168" s="10" t="s">
        <v>329</v>
      </c>
      <c r="E168" s="18" t="s">
        <v>441</v>
      </c>
      <c r="F168" s="10">
        <v>1</v>
      </c>
      <c r="G168" s="10">
        <v>24</v>
      </c>
      <c r="H168" s="11" t="s">
        <v>329</v>
      </c>
      <c r="I168" s="11" t="s">
        <v>329</v>
      </c>
      <c r="J168" s="11" t="s">
        <v>329</v>
      </c>
      <c r="K168" s="13">
        <v>123234.912</v>
      </c>
      <c r="L168" s="13">
        <v>107677.632</v>
      </c>
      <c r="M168" s="13">
        <v>107732.616</v>
      </c>
      <c r="N168" s="13">
        <v>115642.94300000001</v>
      </c>
      <c r="O168" s="13">
        <v>133056.192</v>
      </c>
      <c r="P168" s="13">
        <f aca="true" t="shared" si="59" ref="P168:U168">P169</f>
        <v>134888.38400000002</v>
      </c>
      <c r="Q168" s="13">
        <f t="shared" si="59"/>
        <v>138534.74</v>
      </c>
      <c r="R168" s="13">
        <f t="shared" si="59"/>
        <v>138534.74</v>
      </c>
      <c r="S168" s="13">
        <f t="shared" si="59"/>
        <v>138534.74</v>
      </c>
      <c r="T168" s="16">
        <f t="shared" si="59"/>
        <v>144022.295</v>
      </c>
      <c r="U168" s="16">
        <f t="shared" si="59"/>
        <v>149783.187</v>
      </c>
      <c r="V168" s="55">
        <f t="shared" si="53"/>
        <v>1431642.3809999998</v>
      </c>
    </row>
    <row r="169" spans="1:22" ht="29.25" customHeight="1">
      <c r="A169" s="162"/>
      <c r="B169" s="126"/>
      <c r="C169" s="12" t="s">
        <v>460</v>
      </c>
      <c r="D169" s="10" t="s">
        <v>329</v>
      </c>
      <c r="E169" s="18" t="s">
        <v>441</v>
      </c>
      <c r="F169" s="10">
        <v>1</v>
      </c>
      <c r="G169" s="10">
        <v>24</v>
      </c>
      <c r="H169" s="11"/>
      <c r="I169" s="11"/>
      <c r="J169" s="11"/>
      <c r="K169" s="13">
        <v>123234.912</v>
      </c>
      <c r="L169" s="13">
        <v>107677.632</v>
      </c>
      <c r="M169" s="13">
        <v>107732.616</v>
      </c>
      <c r="N169" s="13">
        <v>115642.943</v>
      </c>
      <c r="O169" s="13">
        <v>133056.192</v>
      </c>
      <c r="P169" s="13">
        <f aca="true" t="shared" si="60" ref="P169:U169">P171</f>
        <v>134888.38400000002</v>
      </c>
      <c r="Q169" s="13">
        <f t="shared" si="60"/>
        <v>138534.74</v>
      </c>
      <c r="R169" s="13">
        <f t="shared" si="60"/>
        <v>138534.74</v>
      </c>
      <c r="S169" s="13">
        <f t="shared" si="60"/>
        <v>138534.74</v>
      </c>
      <c r="T169" s="16">
        <f t="shared" si="60"/>
        <v>144022.295</v>
      </c>
      <c r="U169" s="16">
        <f t="shared" si="60"/>
        <v>149783.187</v>
      </c>
      <c r="V169" s="55">
        <f t="shared" si="53"/>
        <v>1431642.3809999998</v>
      </c>
    </row>
    <row r="170" spans="1:22" ht="60" customHeight="1">
      <c r="A170" s="128"/>
      <c r="B170" s="127"/>
      <c r="C170" s="12" t="s">
        <v>337</v>
      </c>
      <c r="D170" s="10">
        <v>805</v>
      </c>
      <c r="E170" s="18" t="s">
        <v>441</v>
      </c>
      <c r="F170" s="10">
        <v>1</v>
      </c>
      <c r="G170" s="10">
        <v>24</v>
      </c>
      <c r="H170" s="11"/>
      <c r="I170" s="11"/>
      <c r="J170" s="11"/>
      <c r="K170" s="13">
        <f>K172+K174+K176+K178+K182</f>
        <v>123234.912</v>
      </c>
      <c r="L170" s="13">
        <f>L172+L174+L176+L178+L182</f>
        <v>107677.632</v>
      </c>
      <c r="M170" s="13">
        <f>M172+M174+M176+M178+M182</f>
        <v>107732.616</v>
      </c>
      <c r="N170" s="13">
        <f>N172+N174+N176+N178+N182</f>
        <v>115642.94300000001</v>
      </c>
      <c r="O170" s="13">
        <f>O172+O174+O176+O178+O182</f>
        <v>133056.192</v>
      </c>
      <c r="P170" s="13" t="s">
        <v>372</v>
      </c>
      <c r="Q170" s="13" t="s">
        <v>372</v>
      </c>
      <c r="R170" s="13" t="s">
        <v>372</v>
      </c>
      <c r="S170" s="13" t="s">
        <v>372</v>
      </c>
      <c r="T170" s="13" t="s">
        <v>372</v>
      </c>
      <c r="U170" s="13" t="s">
        <v>372</v>
      </c>
      <c r="V170" s="55" t="e">
        <f t="shared" si="53"/>
        <v>#VALUE!</v>
      </c>
    </row>
    <row r="171" spans="1:22" ht="96.75" customHeight="1">
      <c r="A171" s="160"/>
      <c r="B171" s="158"/>
      <c r="C171" s="12" t="s">
        <v>17</v>
      </c>
      <c r="D171" s="10">
        <v>805</v>
      </c>
      <c r="E171" s="18" t="s">
        <v>441</v>
      </c>
      <c r="F171" s="10">
        <v>1</v>
      </c>
      <c r="G171" s="10">
        <v>24</v>
      </c>
      <c r="H171" s="11"/>
      <c r="I171" s="11"/>
      <c r="J171" s="11"/>
      <c r="K171" s="13" t="s">
        <v>372</v>
      </c>
      <c r="L171" s="13" t="s">
        <v>372</v>
      </c>
      <c r="M171" s="13" t="s">
        <v>372</v>
      </c>
      <c r="N171" s="13" t="s">
        <v>372</v>
      </c>
      <c r="O171" s="13" t="s">
        <v>372</v>
      </c>
      <c r="P171" s="13">
        <f aca="true" t="shared" si="61" ref="P171:U171">P173+P175+P177+P179+P184</f>
        <v>134888.38400000002</v>
      </c>
      <c r="Q171" s="13">
        <f t="shared" si="61"/>
        <v>138534.74</v>
      </c>
      <c r="R171" s="13">
        <f t="shared" si="61"/>
        <v>138534.74</v>
      </c>
      <c r="S171" s="13">
        <f t="shared" si="61"/>
        <v>138534.74</v>
      </c>
      <c r="T171" s="13">
        <f t="shared" si="61"/>
        <v>144022.295</v>
      </c>
      <c r="U171" s="13">
        <f t="shared" si="61"/>
        <v>149783.187</v>
      </c>
      <c r="V171" s="55" t="e">
        <f t="shared" si="53"/>
        <v>#VALUE!</v>
      </c>
    </row>
    <row r="172" spans="1:22" ht="66" customHeight="1">
      <c r="A172" s="159" t="s">
        <v>63</v>
      </c>
      <c r="B172" s="155" t="s">
        <v>281</v>
      </c>
      <c r="C172" s="12" t="s">
        <v>337</v>
      </c>
      <c r="D172" s="10">
        <v>805</v>
      </c>
      <c r="E172" s="18" t="s">
        <v>441</v>
      </c>
      <c r="F172" s="10">
        <v>1</v>
      </c>
      <c r="G172" s="10">
        <v>24</v>
      </c>
      <c r="H172" s="11" t="s">
        <v>329</v>
      </c>
      <c r="I172" s="11" t="s">
        <v>329</v>
      </c>
      <c r="J172" s="11" t="s">
        <v>329</v>
      </c>
      <c r="K172" s="13">
        <v>18432.912</v>
      </c>
      <c r="L172" s="13">
        <v>9085.632</v>
      </c>
      <c r="M172" s="13">
        <v>9140.616</v>
      </c>
      <c r="N172" s="13">
        <v>9937.343</v>
      </c>
      <c r="O172" s="13">
        <v>11500.992</v>
      </c>
      <c r="P172" s="13" t="s">
        <v>372</v>
      </c>
      <c r="Q172" s="13" t="s">
        <v>372</v>
      </c>
      <c r="R172" s="13" t="s">
        <v>372</v>
      </c>
      <c r="S172" s="13" t="s">
        <v>372</v>
      </c>
      <c r="T172" s="13" t="s">
        <v>372</v>
      </c>
      <c r="U172" s="13" t="s">
        <v>372</v>
      </c>
      <c r="V172" s="55" t="e">
        <f t="shared" si="53"/>
        <v>#VALUE!</v>
      </c>
    </row>
    <row r="173" spans="1:22" ht="120.75" customHeight="1">
      <c r="A173" s="160"/>
      <c r="B173" s="158"/>
      <c r="C173" s="12" t="s">
        <v>17</v>
      </c>
      <c r="D173" s="10">
        <v>805</v>
      </c>
      <c r="E173" s="18" t="s">
        <v>441</v>
      </c>
      <c r="F173" s="10">
        <v>1</v>
      </c>
      <c r="G173" s="10">
        <v>24</v>
      </c>
      <c r="H173" s="10"/>
      <c r="I173" s="10"/>
      <c r="J173" s="10"/>
      <c r="K173" s="16" t="s">
        <v>372</v>
      </c>
      <c r="L173" s="16" t="s">
        <v>372</v>
      </c>
      <c r="M173" s="16" t="s">
        <v>372</v>
      </c>
      <c r="N173" s="16" t="s">
        <v>372</v>
      </c>
      <c r="O173" s="16" t="s">
        <v>372</v>
      </c>
      <c r="P173" s="13">
        <v>11752.384</v>
      </c>
      <c r="Q173" s="103">
        <v>11321.94</v>
      </c>
      <c r="R173" s="103">
        <v>11321.94</v>
      </c>
      <c r="S173" s="104">
        <v>11321.94</v>
      </c>
      <c r="T173" s="13">
        <v>12548.191</v>
      </c>
      <c r="U173" s="13">
        <v>13050.118</v>
      </c>
      <c r="V173" s="55" t="e">
        <f t="shared" si="53"/>
        <v>#VALUE!</v>
      </c>
    </row>
    <row r="174" spans="1:22" ht="62.25" customHeight="1">
      <c r="A174" s="159" t="s">
        <v>64</v>
      </c>
      <c r="B174" s="155" t="s">
        <v>298</v>
      </c>
      <c r="C174" s="12" t="s">
        <v>337</v>
      </c>
      <c r="D174" s="10">
        <v>805</v>
      </c>
      <c r="E174" s="18" t="s">
        <v>441</v>
      </c>
      <c r="F174" s="10">
        <v>1</v>
      </c>
      <c r="G174" s="10">
        <v>24</v>
      </c>
      <c r="H174" s="11" t="s">
        <v>329</v>
      </c>
      <c r="I174" s="11" t="s">
        <v>329</v>
      </c>
      <c r="J174" s="11" t="s">
        <v>329</v>
      </c>
      <c r="K174" s="16">
        <v>78921</v>
      </c>
      <c r="L174" s="16">
        <v>78921</v>
      </c>
      <c r="M174" s="16">
        <v>78921</v>
      </c>
      <c r="N174" s="16">
        <v>84615.3</v>
      </c>
      <c r="O174" s="16">
        <v>97302.6</v>
      </c>
      <c r="P174" s="16" t="s">
        <v>372</v>
      </c>
      <c r="Q174" s="16" t="s">
        <v>372</v>
      </c>
      <c r="R174" s="16" t="s">
        <v>372</v>
      </c>
      <c r="S174" s="16" t="s">
        <v>372</v>
      </c>
      <c r="T174" s="16" t="s">
        <v>372</v>
      </c>
      <c r="U174" s="16" t="s">
        <v>372</v>
      </c>
      <c r="V174" s="55" t="e">
        <f t="shared" si="53"/>
        <v>#VALUE!</v>
      </c>
    </row>
    <row r="175" spans="1:22" ht="99" customHeight="1">
      <c r="A175" s="160"/>
      <c r="B175" s="158"/>
      <c r="C175" s="12" t="s">
        <v>17</v>
      </c>
      <c r="D175" s="10">
        <v>805</v>
      </c>
      <c r="E175" s="18" t="s">
        <v>441</v>
      </c>
      <c r="F175" s="10">
        <v>1</v>
      </c>
      <c r="G175" s="10">
        <v>24</v>
      </c>
      <c r="H175" s="10"/>
      <c r="I175" s="10"/>
      <c r="J175" s="10"/>
      <c r="K175" s="16" t="s">
        <v>372</v>
      </c>
      <c r="L175" s="16" t="s">
        <v>372</v>
      </c>
      <c r="M175" s="16" t="s">
        <v>372</v>
      </c>
      <c r="N175" s="16" t="s">
        <v>372</v>
      </c>
      <c r="O175" s="16" t="s">
        <v>372</v>
      </c>
      <c r="P175" s="16">
        <v>98568</v>
      </c>
      <c r="Q175" s="104">
        <v>101831.4</v>
      </c>
      <c r="R175" s="104">
        <v>101831.4</v>
      </c>
      <c r="S175" s="104">
        <v>101831.4</v>
      </c>
      <c r="T175" s="16">
        <v>105242.492</v>
      </c>
      <c r="U175" s="16">
        <v>109452.192</v>
      </c>
      <c r="V175" s="55" t="e">
        <f t="shared" si="53"/>
        <v>#VALUE!</v>
      </c>
    </row>
    <row r="176" spans="1:22" ht="63.75" customHeight="1">
      <c r="A176" s="155" t="s">
        <v>65</v>
      </c>
      <c r="B176" s="155" t="s">
        <v>432</v>
      </c>
      <c r="C176" s="17" t="s">
        <v>337</v>
      </c>
      <c r="D176" s="10">
        <v>805</v>
      </c>
      <c r="E176" s="18" t="s">
        <v>441</v>
      </c>
      <c r="F176" s="10">
        <v>1</v>
      </c>
      <c r="G176" s="10">
        <v>24</v>
      </c>
      <c r="H176" s="11" t="s">
        <v>329</v>
      </c>
      <c r="I176" s="11" t="s">
        <v>329</v>
      </c>
      <c r="J176" s="11" t="s">
        <v>329</v>
      </c>
      <c r="K176" s="16">
        <v>19671</v>
      </c>
      <c r="L176" s="16">
        <v>19671</v>
      </c>
      <c r="M176" s="16">
        <v>8527.035</v>
      </c>
      <c r="N176" s="16">
        <v>0</v>
      </c>
      <c r="O176" s="16">
        <v>0</v>
      </c>
      <c r="P176" s="16" t="s">
        <v>372</v>
      </c>
      <c r="Q176" s="16" t="s">
        <v>372</v>
      </c>
      <c r="R176" s="16" t="s">
        <v>372</v>
      </c>
      <c r="S176" s="16" t="s">
        <v>372</v>
      </c>
      <c r="T176" s="16" t="s">
        <v>372</v>
      </c>
      <c r="U176" s="16" t="s">
        <v>372</v>
      </c>
      <c r="V176" s="55" t="e">
        <f t="shared" si="53"/>
        <v>#VALUE!</v>
      </c>
    </row>
    <row r="177" spans="1:22" ht="143.25" customHeight="1">
      <c r="A177" s="158"/>
      <c r="B177" s="156"/>
      <c r="C177" s="12" t="s">
        <v>17</v>
      </c>
      <c r="D177" s="10">
        <v>805</v>
      </c>
      <c r="E177" s="18" t="s">
        <v>441</v>
      </c>
      <c r="F177" s="10">
        <v>1</v>
      </c>
      <c r="G177" s="10">
        <v>24</v>
      </c>
      <c r="H177" s="10"/>
      <c r="I177" s="10"/>
      <c r="J177" s="10"/>
      <c r="K177" s="16" t="s">
        <v>372</v>
      </c>
      <c r="L177" s="16" t="s">
        <v>372</v>
      </c>
      <c r="M177" s="16" t="s">
        <v>372</v>
      </c>
      <c r="N177" s="16" t="s">
        <v>372</v>
      </c>
      <c r="O177" s="16" t="s">
        <v>372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55" t="e">
        <f t="shared" si="53"/>
        <v>#VALUE!</v>
      </c>
    </row>
    <row r="178" spans="1:22" ht="61.5" customHeight="1">
      <c r="A178" s="159" t="s">
        <v>5</v>
      </c>
      <c r="B178" s="155" t="s">
        <v>393</v>
      </c>
      <c r="C178" s="12" t="s">
        <v>337</v>
      </c>
      <c r="D178" s="10">
        <v>805</v>
      </c>
      <c r="E178" s="18" t="s">
        <v>441</v>
      </c>
      <c r="F178" s="10">
        <v>1</v>
      </c>
      <c r="G178" s="10">
        <v>24</v>
      </c>
      <c r="H178" s="10">
        <v>1006</v>
      </c>
      <c r="I178" s="10" t="s">
        <v>398</v>
      </c>
      <c r="J178" s="10">
        <v>500</v>
      </c>
      <c r="K178" s="16">
        <f>K180</f>
        <v>4702.5</v>
      </c>
      <c r="L178" s="16">
        <v>0</v>
      </c>
      <c r="M178" s="13">
        <v>11143.965</v>
      </c>
      <c r="N178" s="13">
        <v>21090.3</v>
      </c>
      <c r="O178" s="13">
        <v>24252.6</v>
      </c>
      <c r="P178" s="13" t="s">
        <v>372</v>
      </c>
      <c r="Q178" s="13" t="s">
        <v>372</v>
      </c>
      <c r="R178" s="13" t="s">
        <v>372</v>
      </c>
      <c r="S178" s="13" t="s">
        <v>372</v>
      </c>
      <c r="T178" s="13" t="s">
        <v>372</v>
      </c>
      <c r="U178" s="13" t="s">
        <v>372</v>
      </c>
      <c r="V178" s="55" t="e">
        <f t="shared" si="53"/>
        <v>#VALUE!</v>
      </c>
    </row>
    <row r="179" spans="1:22" ht="122.25" customHeight="1">
      <c r="A179" s="161"/>
      <c r="B179" s="156"/>
      <c r="C179" s="12" t="s">
        <v>17</v>
      </c>
      <c r="D179" s="10">
        <v>805</v>
      </c>
      <c r="E179" s="18" t="s">
        <v>441</v>
      </c>
      <c r="F179" s="10">
        <v>1</v>
      </c>
      <c r="G179" s="10">
        <v>24</v>
      </c>
      <c r="H179" s="10"/>
      <c r="I179" s="10"/>
      <c r="J179" s="10"/>
      <c r="K179" s="16" t="s">
        <v>372</v>
      </c>
      <c r="L179" s="16" t="s">
        <v>372</v>
      </c>
      <c r="M179" s="16" t="s">
        <v>372</v>
      </c>
      <c r="N179" s="16" t="s">
        <v>372</v>
      </c>
      <c r="O179" s="16" t="s">
        <v>372</v>
      </c>
      <c r="P179" s="13">
        <v>24568</v>
      </c>
      <c r="Q179" s="103">
        <v>25381.4</v>
      </c>
      <c r="R179" s="103">
        <v>25381.4</v>
      </c>
      <c r="S179" s="104">
        <v>25381.4</v>
      </c>
      <c r="T179" s="13">
        <v>26231.612</v>
      </c>
      <c r="U179" s="13">
        <v>27280.877</v>
      </c>
      <c r="V179" s="55" t="e">
        <f t="shared" si="53"/>
        <v>#VALUE!</v>
      </c>
    </row>
    <row r="180" spans="1:22" ht="92.25" customHeight="1">
      <c r="A180" s="159" t="s">
        <v>6</v>
      </c>
      <c r="B180" s="155" t="s">
        <v>415</v>
      </c>
      <c r="C180" s="12" t="s">
        <v>337</v>
      </c>
      <c r="D180" s="10">
        <v>805</v>
      </c>
      <c r="E180" s="18" t="s">
        <v>441</v>
      </c>
      <c r="F180" s="10">
        <v>1</v>
      </c>
      <c r="G180" s="10">
        <v>24</v>
      </c>
      <c r="H180" s="11">
        <v>1006</v>
      </c>
      <c r="I180" s="10" t="s">
        <v>370</v>
      </c>
      <c r="J180" s="11">
        <v>500</v>
      </c>
      <c r="K180" s="13">
        <v>4702.5</v>
      </c>
      <c r="L180" s="13">
        <v>0</v>
      </c>
      <c r="M180" s="13">
        <v>0</v>
      </c>
      <c r="N180" s="13">
        <v>0</v>
      </c>
      <c r="O180" s="13">
        <v>0</v>
      </c>
      <c r="P180" s="13" t="s">
        <v>372</v>
      </c>
      <c r="Q180" s="13" t="s">
        <v>372</v>
      </c>
      <c r="R180" s="13" t="s">
        <v>372</v>
      </c>
      <c r="S180" s="13" t="s">
        <v>372</v>
      </c>
      <c r="T180" s="13" t="s">
        <v>372</v>
      </c>
      <c r="U180" s="13" t="s">
        <v>372</v>
      </c>
      <c r="V180" s="55" t="e">
        <f t="shared" si="53"/>
        <v>#VALUE!</v>
      </c>
    </row>
    <row r="181" spans="1:22" ht="193.5" customHeight="1">
      <c r="A181" s="161"/>
      <c r="B181" s="156"/>
      <c r="C181" s="12" t="s">
        <v>17</v>
      </c>
      <c r="D181" s="10">
        <v>805</v>
      </c>
      <c r="E181" s="18" t="s">
        <v>441</v>
      </c>
      <c r="F181" s="10">
        <v>1</v>
      </c>
      <c r="G181" s="10">
        <v>24</v>
      </c>
      <c r="H181" s="11"/>
      <c r="I181" s="100"/>
      <c r="J181" s="60"/>
      <c r="K181" s="79" t="s">
        <v>372</v>
      </c>
      <c r="L181" s="79" t="s">
        <v>372</v>
      </c>
      <c r="M181" s="79" t="s">
        <v>372</v>
      </c>
      <c r="N181" s="79" t="s">
        <v>372</v>
      </c>
      <c r="O181" s="79" t="s">
        <v>372</v>
      </c>
      <c r="P181" s="13">
        <v>0</v>
      </c>
      <c r="Q181" s="13">
        <v>0</v>
      </c>
      <c r="R181" s="13">
        <v>0</v>
      </c>
      <c r="S181" s="16">
        <v>0</v>
      </c>
      <c r="T181" s="13">
        <v>0</v>
      </c>
      <c r="U181" s="13">
        <v>0</v>
      </c>
      <c r="V181" s="55" t="e">
        <f t="shared" si="53"/>
        <v>#VALUE!</v>
      </c>
    </row>
    <row r="182" spans="1:22" ht="73.5" customHeight="1">
      <c r="A182" s="120" t="s">
        <v>66</v>
      </c>
      <c r="B182" s="163" t="s">
        <v>433</v>
      </c>
      <c r="C182" s="120" t="s">
        <v>337</v>
      </c>
      <c r="D182" s="169">
        <v>805</v>
      </c>
      <c r="E182" s="181" t="s">
        <v>441</v>
      </c>
      <c r="F182" s="169">
        <v>1</v>
      </c>
      <c r="G182" s="169">
        <v>24</v>
      </c>
      <c r="H182" s="172">
        <v>1006</v>
      </c>
      <c r="I182" s="169" t="s">
        <v>428</v>
      </c>
      <c r="J182" s="172">
        <v>500</v>
      </c>
      <c r="K182" s="157">
        <v>1507.5</v>
      </c>
      <c r="L182" s="157">
        <v>0</v>
      </c>
      <c r="M182" s="157">
        <v>0</v>
      </c>
      <c r="N182" s="157">
        <v>0</v>
      </c>
      <c r="O182" s="157">
        <v>0</v>
      </c>
      <c r="P182" s="157" t="s">
        <v>372</v>
      </c>
      <c r="Q182" s="157" t="s">
        <v>372</v>
      </c>
      <c r="R182" s="157" t="s">
        <v>372</v>
      </c>
      <c r="S182" s="157" t="s">
        <v>372</v>
      </c>
      <c r="T182" s="157" t="s">
        <v>372</v>
      </c>
      <c r="U182" s="157" t="s">
        <v>372</v>
      </c>
      <c r="V182" s="55" t="e">
        <f t="shared" si="53"/>
        <v>#VALUE!</v>
      </c>
    </row>
    <row r="183" spans="1:22" ht="65.25" customHeight="1">
      <c r="A183" s="97"/>
      <c r="B183" s="164"/>
      <c r="C183" s="97"/>
      <c r="D183" s="169"/>
      <c r="E183" s="181"/>
      <c r="F183" s="169"/>
      <c r="G183" s="169"/>
      <c r="H183" s="172"/>
      <c r="I183" s="169"/>
      <c r="J183" s="172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55">
        <f t="shared" si="53"/>
        <v>0</v>
      </c>
    </row>
    <row r="184" spans="1:22" ht="264" customHeight="1">
      <c r="A184" s="97"/>
      <c r="B184" s="164"/>
      <c r="C184" s="12" t="s">
        <v>17</v>
      </c>
      <c r="D184" s="10">
        <v>805</v>
      </c>
      <c r="E184" s="18" t="s">
        <v>441</v>
      </c>
      <c r="F184" s="10">
        <v>1</v>
      </c>
      <c r="G184" s="10">
        <v>24</v>
      </c>
      <c r="H184" s="11"/>
      <c r="I184" s="10"/>
      <c r="J184" s="11"/>
      <c r="K184" s="13" t="s">
        <v>372</v>
      </c>
      <c r="L184" s="13" t="s">
        <v>372</v>
      </c>
      <c r="M184" s="13" t="s">
        <v>372</v>
      </c>
      <c r="N184" s="13" t="s">
        <v>372</v>
      </c>
      <c r="O184" s="13" t="s">
        <v>372</v>
      </c>
      <c r="P184" s="13">
        <v>0</v>
      </c>
      <c r="Q184" s="13">
        <v>0</v>
      </c>
      <c r="R184" s="13">
        <v>0</v>
      </c>
      <c r="S184" s="16">
        <v>0</v>
      </c>
      <c r="T184" s="13">
        <v>0</v>
      </c>
      <c r="U184" s="13">
        <v>0</v>
      </c>
      <c r="V184" s="55" t="e">
        <f t="shared" si="53"/>
        <v>#VALUE!</v>
      </c>
    </row>
    <row r="185" spans="1:22" ht="29.25" customHeight="1">
      <c r="A185" s="159" t="s">
        <v>67</v>
      </c>
      <c r="B185" s="159" t="s">
        <v>402</v>
      </c>
      <c r="C185" s="12" t="s">
        <v>216</v>
      </c>
      <c r="D185" s="10" t="s">
        <v>329</v>
      </c>
      <c r="E185" s="18" t="s">
        <v>441</v>
      </c>
      <c r="F185" s="10">
        <v>1</v>
      </c>
      <c r="G185" s="10">
        <v>25</v>
      </c>
      <c r="H185" s="11">
        <v>1006</v>
      </c>
      <c r="I185" s="100" t="s">
        <v>394</v>
      </c>
      <c r="J185" s="60" t="s">
        <v>329</v>
      </c>
      <c r="K185" s="79">
        <v>0</v>
      </c>
      <c r="L185" s="79">
        <v>0</v>
      </c>
      <c r="M185" s="79">
        <v>7744.95</v>
      </c>
      <c r="N185" s="79">
        <v>15607.062</v>
      </c>
      <c r="O185" s="79">
        <v>18169.997</v>
      </c>
      <c r="P185" s="13">
        <f aca="true" t="shared" si="62" ref="P185:U185">P186</f>
        <v>23271.591</v>
      </c>
      <c r="Q185" s="13">
        <f t="shared" si="62"/>
        <v>20180.95</v>
      </c>
      <c r="R185" s="13">
        <f t="shared" si="62"/>
        <v>20180.95</v>
      </c>
      <c r="S185" s="13">
        <f t="shared" si="62"/>
        <v>20180.95</v>
      </c>
      <c r="T185" s="16">
        <f t="shared" si="62"/>
        <v>20471.473</v>
      </c>
      <c r="U185" s="16">
        <f t="shared" si="62"/>
        <v>21290.332</v>
      </c>
      <c r="V185" s="55">
        <f t="shared" si="53"/>
        <v>167098.255</v>
      </c>
    </row>
    <row r="186" spans="1:22" ht="30" customHeight="1">
      <c r="A186" s="162"/>
      <c r="B186" s="162"/>
      <c r="C186" s="12" t="s">
        <v>460</v>
      </c>
      <c r="D186" s="10" t="s">
        <v>329</v>
      </c>
      <c r="E186" s="18" t="s">
        <v>441</v>
      </c>
      <c r="F186" s="10">
        <v>1</v>
      </c>
      <c r="G186" s="10">
        <v>25</v>
      </c>
      <c r="H186" s="11"/>
      <c r="I186" s="100"/>
      <c r="J186" s="60"/>
      <c r="K186" s="13">
        <v>0</v>
      </c>
      <c r="L186" s="13">
        <v>0</v>
      </c>
      <c r="M186" s="13">
        <v>7744.95</v>
      </c>
      <c r="N186" s="13">
        <v>15607.062</v>
      </c>
      <c r="O186" s="13">
        <v>18169.997</v>
      </c>
      <c r="P186" s="13">
        <f aca="true" t="shared" si="63" ref="P186:U186">P188</f>
        <v>23271.591</v>
      </c>
      <c r="Q186" s="13">
        <f t="shared" si="63"/>
        <v>20180.95</v>
      </c>
      <c r="R186" s="13">
        <f t="shared" si="63"/>
        <v>20180.95</v>
      </c>
      <c r="S186" s="13">
        <f t="shared" si="63"/>
        <v>20180.95</v>
      </c>
      <c r="T186" s="16">
        <f t="shared" si="63"/>
        <v>20471.473</v>
      </c>
      <c r="U186" s="16">
        <f t="shared" si="63"/>
        <v>21290.332</v>
      </c>
      <c r="V186" s="55">
        <f t="shared" si="53"/>
        <v>167098.255</v>
      </c>
    </row>
    <row r="187" spans="1:22" ht="75" customHeight="1">
      <c r="A187" s="162"/>
      <c r="B187" s="162"/>
      <c r="C187" s="12" t="s">
        <v>337</v>
      </c>
      <c r="D187" s="10">
        <v>805</v>
      </c>
      <c r="E187" s="18" t="s">
        <v>441</v>
      </c>
      <c r="F187" s="10">
        <v>1</v>
      </c>
      <c r="G187" s="10">
        <v>25</v>
      </c>
      <c r="H187" s="11"/>
      <c r="I187" s="10"/>
      <c r="J187" s="11"/>
      <c r="K187" s="13">
        <v>0</v>
      </c>
      <c r="L187" s="13">
        <v>0</v>
      </c>
      <c r="M187" s="13">
        <v>7744.95</v>
      </c>
      <c r="N187" s="13">
        <v>15607.062</v>
      </c>
      <c r="O187" s="13">
        <v>18169.997</v>
      </c>
      <c r="P187" s="13" t="s">
        <v>372</v>
      </c>
      <c r="Q187" s="13" t="s">
        <v>372</v>
      </c>
      <c r="R187" s="13" t="s">
        <v>372</v>
      </c>
      <c r="S187" s="13" t="s">
        <v>372</v>
      </c>
      <c r="T187" s="13" t="s">
        <v>372</v>
      </c>
      <c r="U187" s="13" t="s">
        <v>372</v>
      </c>
      <c r="V187" s="55" t="e">
        <f t="shared" si="53"/>
        <v>#VALUE!</v>
      </c>
    </row>
    <row r="188" spans="1:22" ht="99.75" customHeight="1">
      <c r="A188" s="158"/>
      <c r="B188" s="158"/>
      <c r="C188" s="12" t="s">
        <v>17</v>
      </c>
      <c r="D188" s="10">
        <v>805</v>
      </c>
      <c r="E188" s="18" t="s">
        <v>441</v>
      </c>
      <c r="F188" s="10">
        <v>1</v>
      </c>
      <c r="G188" s="10">
        <v>25</v>
      </c>
      <c r="H188" s="11"/>
      <c r="I188" s="101"/>
      <c r="J188" s="61"/>
      <c r="K188" s="13" t="s">
        <v>372</v>
      </c>
      <c r="L188" s="13" t="s">
        <v>372</v>
      </c>
      <c r="M188" s="13" t="s">
        <v>372</v>
      </c>
      <c r="N188" s="13" t="s">
        <v>372</v>
      </c>
      <c r="O188" s="13" t="s">
        <v>372</v>
      </c>
      <c r="P188" s="13">
        <v>23271.591</v>
      </c>
      <c r="Q188" s="103">
        <v>20180.95</v>
      </c>
      <c r="R188" s="103">
        <v>20180.95</v>
      </c>
      <c r="S188" s="104">
        <v>20180.95</v>
      </c>
      <c r="T188" s="13">
        <v>20471.473</v>
      </c>
      <c r="U188" s="13">
        <v>21290.332</v>
      </c>
      <c r="V188" s="55" t="e">
        <f t="shared" si="53"/>
        <v>#VALUE!</v>
      </c>
    </row>
    <row r="189" spans="1:22" ht="24.75" customHeight="1">
      <c r="A189" s="159" t="s">
        <v>68</v>
      </c>
      <c r="B189" s="159" t="s">
        <v>9</v>
      </c>
      <c r="C189" s="12" t="s">
        <v>216</v>
      </c>
      <c r="D189" s="10" t="s">
        <v>329</v>
      </c>
      <c r="E189" s="18" t="s">
        <v>441</v>
      </c>
      <c r="F189" s="10">
        <v>1</v>
      </c>
      <c r="G189" s="10">
        <v>26</v>
      </c>
      <c r="H189" s="11"/>
      <c r="I189" s="101"/>
      <c r="J189" s="61"/>
      <c r="K189" s="13" t="s">
        <v>372</v>
      </c>
      <c r="L189" s="13" t="s">
        <v>372</v>
      </c>
      <c r="M189" s="13" t="s">
        <v>372</v>
      </c>
      <c r="N189" s="13" t="s">
        <v>372</v>
      </c>
      <c r="O189" s="13" t="s">
        <v>372</v>
      </c>
      <c r="P189" s="13">
        <f>P190</f>
        <v>684.021</v>
      </c>
      <c r="Q189" s="13">
        <f aca="true" t="shared" si="64" ref="Q189:S190">Q190</f>
        <v>1.11</v>
      </c>
      <c r="R189" s="13">
        <f t="shared" si="64"/>
        <v>0</v>
      </c>
      <c r="S189" s="13">
        <f t="shared" si="64"/>
        <v>0</v>
      </c>
      <c r="T189" s="16">
        <f>T190</f>
        <v>0</v>
      </c>
      <c r="U189" s="16">
        <f>U190</f>
        <v>0</v>
      </c>
      <c r="V189" s="55" t="e">
        <f t="shared" si="53"/>
        <v>#VALUE!</v>
      </c>
    </row>
    <row r="190" spans="1:22" ht="23.25" customHeight="1">
      <c r="A190" s="162"/>
      <c r="B190" s="162"/>
      <c r="C190" s="12" t="s">
        <v>460</v>
      </c>
      <c r="D190" s="10" t="s">
        <v>329</v>
      </c>
      <c r="E190" s="18" t="s">
        <v>441</v>
      </c>
      <c r="F190" s="10">
        <v>1</v>
      </c>
      <c r="G190" s="10">
        <v>26</v>
      </c>
      <c r="H190" s="11"/>
      <c r="I190" s="101"/>
      <c r="J190" s="61"/>
      <c r="K190" s="13" t="s">
        <v>372</v>
      </c>
      <c r="L190" s="13" t="s">
        <v>372</v>
      </c>
      <c r="M190" s="13" t="s">
        <v>372</v>
      </c>
      <c r="N190" s="13" t="s">
        <v>372</v>
      </c>
      <c r="O190" s="13" t="s">
        <v>372</v>
      </c>
      <c r="P190" s="13">
        <f>P191</f>
        <v>684.021</v>
      </c>
      <c r="Q190" s="13">
        <f t="shared" si="64"/>
        <v>1.11</v>
      </c>
      <c r="R190" s="13">
        <f t="shared" si="64"/>
        <v>0</v>
      </c>
      <c r="S190" s="13">
        <f t="shared" si="64"/>
        <v>0</v>
      </c>
      <c r="T190" s="16">
        <f>T191</f>
        <v>0</v>
      </c>
      <c r="U190" s="16">
        <f>U191</f>
        <v>0</v>
      </c>
      <c r="V190" s="55" t="e">
        <f t="shared" si="53"/>
        <v>#VALUE!</v>
      </c>
    </row>
    <row r="191" spans="1:22" ht="125.25" customHeight="1">
      <c r="A191" s="160"/>
      <c r="B191" s="160"/>
      <c r="C191" s="12" t="s">
        <v>17</v>
      </c>
      <c r="D191" s="10">
        <v>805</v>
      </c>
      <c r="E191" s="18" t="s">
        <v>441</v>
      </c>
      <c r="F191" s="10">
        <v>1</v>
      </c>
      <c r="G191" s="10">
        <v>26</v>
      </c>
      <c r="H191" s="11"/>
      <c r="I191" s="101"/>
      <c r="J191" s="61"/>
      <c r="K191" s="13" t="s">
        <v>372</v>
      </c>
      <c r="L191" s="13" t="s">
        <v>372</v>
      </c>
      <c r="M191" s="13" t="s">
        <v>372</v>
      </c>
      <c r="N191" s="13" t="s">
        <v>372</v>
      </c>
      <c r="O191" s="13" t="s">
        <v>372</v>
      </c>
      <c r="P191" s="13">
        <v>684.021</v>
      </c>
      <c r="Q191" s="103">
        <v>1.11</v>
      </c>
      <c r="R191" s="13">
        <v>0</v>
      </c>
      <c r="S191" s="16">
        <v>0</v>
      </c>
      <c r="T191" s="13">
        <v>0</v>
      </c>
      <c r="U191" s="13">
        <v>0</v>
      </c>
      <c r="V191" s="55" t="e">
        <f t="shared" si="53"/>
        <v>#VALUE!</v>
      </c>
    </row>
    <row r="192" spans="1:22" ht="24.75" customHeight="1">
      <c r="A192" s="159" t="s">
        <v>147</v>
      </c>
      <c r="B192" s="159" t="s">
        <v>83</v>
      </c>
      <c r="C192" s="12" t="s">
        <v>216</v>
      </c>
      <c r="D192" s="10" t="s">
        <v>329</v>
      </c>
      <c r="E192" s="18" t="s">
        <v>441</v>
      </c>
      <c r="F192" s="10">
        <v>1</v>
      </c>
      <c r="G192" s="10">
        <v>27</v>
      </c>
      <c r="H192" s="11"/>
      <c r="I192" s="101"/>
      <c r="J192" s="61"/>
      <c r="K192" s="13" t="s">
        <v>158</v>
      </c>
      <c r="L192" s="13" t="s">
        <v>158</v>
      </c>
      <c r="M192" s="13" t="s">
        <v>158</v>
      </c>
      <c r="N192" s="13" t="s">
        <v>158</v>
      </c>
      <c r="O192" s="13" t="s">
        <v>158</v>
      </c>
      <c r="P192" s="13" t="s">
        <v>158</v>
      </c>
      <c r="Q192" s="13">
        <f aca="true" t="shared" si="65" ref="Q192:S193">Q193</f>
        <v>12752.85</v>
      </c>
      <c r="R192" s="13">
        <f t="shared" si="65"/>
        <v>14016.568</v>
      </c>
      <c r="S192" s="13">
        <f t="shared" si="65"/>
        <v>14016.568</v>
      </c>
      <c r="T192" s="13">
        <v>0</v>
      </c>
      <c r="U192" s="13">
        <v>0</v>
      </c>
      <c r="V192" s="55"/>
    </row>
    <row r="193" spans="1:22" ht="24.75" customHeight="1">
      <c r="A193" s="162"/>
      <c r="B193" s="162"/>
      <c r="C193" s="12" t="s">
        <v>460</v>
      </c>
      <c r="D193" s="10" t="s">
        <v>329</v>
      </c>
      <c r="E193" s="18" t="s">
        <v>441</v>
      </c>
      <c r="F193" s="10">
        <v>1</v>
      </c>
      <c r="G193" s="10">
        <v>27</v>
      </c>
      <c r="H193" s="11"/>
      <c r="I193" s="101"/>
      <c r="J193" s="61"/>
      <c r="K193" s="13" t="s">
        <v>158</v>
      </c>
      <c r="L193" s="13" t="s">
        <v>158</v>
      </c>
      <c r="M193" s="13" t="s">
        <v>158</v>
      </c>
      <c r="N193" s="13" t="s">
        <v>158</v>
      </c>
      <c r="O193" s="13" t="s">
        <v>158</v>
      </c>
      <c r="P193" s="13" t="s">
        <v>158</v>
      </c>
      <c r="Q193" s="13">
        <f t="shared" si="65"/>
        <v>12752.85</v>
      </c>
      <c r="R193" s="13">
        <f t="shared" si="65"/>
        <v>14016.568</v>
      </c>
      <c r="S193" s="13">
        <f t="shared" si="65"/>
        <v>14016.568</v>
      </c>
      <c r="T193" s="13">
        <v>0</v>
      </c>
      <c r="U193" s="13">
        <v>0</v>
      </c>
      <c r="V193" s="55"/>
    </row>
    <row r="194" spans="1:22" ht="98.25" customHeight="1">
      <c r="A194" s="160"/>
      <c r="B194" s="160"/>
      <c r="C194" s="12" t="s">
        <v>17</v>
      </c>
      <c r="D194" s="10">
        <v>805</v>
      </c>
      <c r="E194" s="18" t="s">
        <v>441</v>
      </c>
      <c r="F194" s="10">
        <v>1</v>
      </c>
      <c r="G194" s="10">
        <v>27</v>
      </c>
      <c r="H194" s="11"/>
      <c r="I194" s="101"/>
      <c r="J194" s="61"/>
      <c r="K194" s="13" t="s">
        <v>158</v>
      </c>
      <c r="L194" s="13" t="s">
        <v>158</v>
      </c>
      <c r="M194" s="13" t="s">
        <v>158</v>
      </c>
      <c r="N194" s="13" t="s">
        <v>158</v>
      </c>
      <c r="O194" s="13" t="s">
        <v>158</v>
      </c>
      <c r="P194" s="13" t="s">
        <v>158</v>
      </c>
      <c r="Q194" s="103">
        <v>12752.85</v>
      </c>
      <c r="R194" s="103">
        <v>14016.568</v>
      </c>
      <c r="S194" s="104">
        <v>14016.568</v>
      </c>
      <c r="T194" s="13">
        <v>0</v>
      </c>
      <c r="U194" s="13">
        <v>0</v>
      </c>
      <c r="V194" s="55"/>
    </row>
    <row r="195" spans="1:22" ht="30.75" customHeight="1">
      <c r="A195" s="120" t="s">
        <v>187</v>
      </c>
      <c r="B195" s="120" t="s">
        <v>354</v>
      </c>
      <c r="C195" s="12" t="s">
        <v>216</v>
      </c>
      <c r="D195" s="11" t="s">
        <v>329</v>
      </c>
      <c r="E195" s="15" t="s">
        <v>441</v>
      </c>
      <c r="F195" s="11">
        <v>2</v>
      </c>
      <c r="G195" s="11" t="s">
        <v>329</v>
      </c>
      <c r="H195" s="11" t="s">
        <v>329</v>
      </c>
      <c r="I195" s="11" t="s">
        <v>329</v>
      </c>
      <c r="J195" s="11" t="s">
        <v>329</v>
      </c>
      <c r="K195" s="13">
        <f aca="true" t="shared" si="66" ref="K195:U195">K196</f>
        <v>1044745.4759999999</v>
      </c>
      <c r="L195" s="13">
        <f t="shared" si="66"/>
        <v>1068059.8939999999</v>
      </c>
      <c r="M195" s="13">
        <f t="shared" si="66"/>
        <v>1091868.393</v>
      </c>
      <c r="N195" s="13">
        <f t="shared" si="66"/>
        <v>1206532.155</v>
      </c>
      <c r="O195" s="13">
        <f t="shared" si="66"/>
        <v>1522927.9980000001</v>
      </c>
      <c r="P195" s="13">
        <f t="shared" si="66"/>
        <v>1687210.915</v>
      </c>
      <c r="Q195" s="103">
        <f>Q196</f>
        <v>1738383.826</v>
      </c>
      <c r="R195" s="13">
        <f>R196</f>
        <v>1619043.935</v>
      </c>
      <c r="S195" s="13">
        <f t="shared" si="66"/>
        <v>1875243.831</v>
      </c>
      <c r="T195" s="13">
        <f t="shared" si="66"/>
        <v>1631669.042</v>
      </c>
      <c r="U195" s="13">
        <f t="shared" si="66"/>
        <v>1696685.354</v>
      </c>
      <c r="V195" s="55">
        <f t="shared" si="53"/>
        <v>16182370.819</v>
      </c>
    </row>
    <row r="196" spans="1:22" ht="31.5" customHeight="1">
      <c r="A196" s="120"/>
      <c r="B196" s="120"/>
      <c r="C196" s="74" t="s">
        <v>0</v>
      </c>
      <c r="D196" s="60" t="s">
        <v>329</v>
      </c>
      <c r="E196" s="76" t="s">
        <v>441</v>
      </c>
      <c r="F196" s="60">
        <v>2</v>
      </c>
      <c r="G196" s="60" t="s">
        <v>329</v>
      </c>
      <c r="H196" s="60"/>
      <c r="I196" s="60"/>
      <c r="J196" s="60"/>
      <c r="K196" s="79">
        <f>K199+K201</f>
        <v>1044745.4759999999</v>
      </c>
      <c r="L196" s="79">
        <f>L199+L201</f>
        <v>1068059.8939999999</v>
      </c>
      <c r="M196" s="79">
        <f>M199+M201</f>
        <v>1091868.393</v>
      </c>
      <c r="N196" s="79">
        <f>N199+N201</f>
        <v>1206532.155</v>
      </c>
      <c r="O196" s="79">
        <f>O199+O201</f>
        <v>1522927.9980000001</v>
      </c>
      <c r="P196" s="79">
        <f aca="true" t="shared" si="67" ref="P196:U196">P200+P201</f>
        <v>1687210.915</v>
      </c>
      <c r="Q196" s="79">
        <f>Q200+Q201</f>
        <v>1738383.826</v>
      </c>
      <c r="R196" s="79">
        <f>R200+R201</f>
        <v>1619043.935</v>
      </c>
      <c r="S196" s="79">
        <f>S200+S201</f>
        <v>1875243.831</v>
      </c>
      <c r="T196" s="79">
        <f t="shared" si="67"/>
        <v>1631669.042</v>
      </c>
      <c r="U196" s="79">
        <f t="shared" si="67"/>
        <v>1696685.354</v>
      </c>
      <c r="V196" s="55">
        <f t="shared" si="53"/>
        <v>16182370.819</v>
      </c>
    </row>
    <row r="197" spans="1:22" ht="43.5" customHeight="1">
      <c r="A197" s="120"/>
      <c r="B197" s="120"/>
      <c r="C197" s="85" t="s">
        <v>159</v>
      </c>
      <c r="D197" s="61" t="s">
        <v>329</v>
      </c>
      <c r="E197" s="87" t="s">
        <v>441</v>
      </c>
      <c r="F197" s="61">
        <v>2</v>
      </c>
      <c r="G197" s="61" t="s">
        <v>329</v>
      </c>
      <c r="H197" s="61"/>
      <c r="I197" s="61"/>
      <c r="J197" s="61"/>
      <c r="K197" s="90">
        <v>4786.2</v>
      </c>
      <c r="L197" s="90">
        <v>3647.9</v>
      </c>
      <c r="M197" s="90">
        <v>4010.5</v>
      </c>
      <c r="N197" s="90">
        <v>7978.3</v>
      </c>
      <c r="O197" s="90">
        <v>4207.858</v>
      </c>
      <c r="P197" s="90">
        <f aca="true" t="shared" si="68" ref="P197:U197">P220+P243</f>
        <v>24700</v>
      </c>
      <c r="Q197" s="90">
        <f>Q220</f>
        <v>120271.585</v>
      </c>
      <c r="R197" s="90">
        <f>R220</f>
        <v>0</v>
      </c>
      <c r="S197" s="90">
        <f>S220</f>
        <v>0</v>
      </c>
      <c r="T197" s="90">
        <f t="shared" si="68"/>
        <v>0</v>
      </c>
      <c r="U197" s="90">
        <f t="shared" si="68"/>
        <v>0</v>
      </c>
      <c r="V197" s="55">
        <f t="shared" si="53"/>
        <v>169602.343</v>
      </c>
    </row>
    <row r="198" spans="1:22" ht="72.75" customHeight="1">
      <c r="A198" s="120"/>
      <c r="B198" s="120"/>
      <c r="C198" s="12" t="s">
        <v>8</v>
      </c>
      <c r="D198" s="11" t="s">
        <v>329</v>
      </c>
      <c r="E198" s="15" t="s">
        <v>441</v>
      </c>
      <c r="F198" s="11">
        <v>2</v>
      </c>
      <c r="G198" s="11" t="s">
        <v>329</v>
      </c>
      <c r="H198" s="11"/>
      <c r="I198" s="11"/>
      <c r="J198" s="11"/>
      <c r="K198" s="13">
        <f>K227</f>
        <v>4786.2</v>
      </c>
      <c r="L198" s="13">
        <f>L227</f>
        <v>3647.9</v>
      </c>
      <c r="M198" s="13">
        <f>M227</f>
        <v>4010.5</v>
      </c>
      <c r="N198" s="13">
        <f>N227</f>
        <v>3897.5</v>
      </c>
      <c r="O198" s="13">
        <f>O227</f>
        <v>3897.8</v>
      </c>
      <c r="P198" s="13">
        <f aca="true" t="shared" si="69" ref="P198:U198">P227</f>
        <v>0</v>
      </c>
      <c r="Q198" s="13">
        <f t="shared" si="69"/>
        <v>0</v>
      </c>
      <c r="R198" s="13">
        <f t="shared" si="69"/>
        <v>0</v>
      </c>
      <c r="S198" s="13">
        <f t="shared" si="69"/>
        <v>0</v>
      </c>
      <c r="T198" s="13">
        <f t="shared" si="69"/>
        <v>0</v>
      </c>
      <c r="U198" s="13">
        <f t="shared" si="69"/>
        <v>0</v>
      </c>
      <c r="V198" s="55">
        <f t="shared" si="53"/>
        <v>20239.9</v>
      </c>
    </row>
    <row r="199" spans="1:22" ht="117" customHeight="1">
      <c r="A199" s="120"/>
      <c r="B199" s="120"/>
      <c r="C199" s="12" t="s">
        <v>336</v>
      </c>
      <c r="D199" s="11">
        <v>805</v>
      </c>
      <c r="E199" s="15" t="s">
        <v>441</v>
      </c>
      <c r="F199" s="11">
        <v>2</v>
      </c>
      <c r="G199" s="11" t="s">
        <v>329</v>
      </c>
      <c r="H199" s="11" t="s">
        <v>329</v>
      </c>
      <c r="I199" s="11" t="s">
        <v>329</v>
      </c>
      <c r="J199" s="11" t="s">
        <v>329</v>
      </c>
      <c r="K199" s="13">
        <f>K204+K208+K212+K216+K222+K228+K236</f>
        <v>1044745.4759999999</v>
      </c>
      <c r="L199" s="13">
        <f>L204+L208+L212+L216+L222+L228+L236</f>
        <v>1068059.8939999999</v>
      </c>
      <c r="M199" s="13">
        <f>M204+M208+M212+M216+M222+M228+M236</f>
        <v>1091868.393</v>
      </c>
      <c r="N199" s="13">
        <f>N204+N208+N212+N216+N222+N228+N236</f>
        <v>1206532.155</v>
      </c>
      <c r="O199" s="13">
        <f>O204+O208+O212+O216+O222+O228+O236</f>
        <v>1522927.9980000001</v>
      </c>
      <c r="P199" s="13" t="s">
        <v>372</v>
      </c>
      <c r="Q199" s="13" t="s">
        <v>372</v>
      </c>
      <c r="R199" s="13" t="s">
        <v>372</v>
      </c>
      <c r="S199" s="13" t="s">
        <v>372</v>
      </c>
      <c r="T199" s="13" t="s">
        <v>372</v>
      </c>
      <c r="U199" s="13" t="s">
        <v>372</v>
      </c>
      <c r="V199" s="55" t="e">
        <f t="shared" si="53"/>
        <v>#VALUE!</v>
      </c>
    </row>
    <row r="200" spans="1:22" ht="162.75" customHeight="1">
      <c r="A200" s="121"/>
      <c r="B200" s="94"/>
      <c r="C200" s="12" t="s">
        <v>16</v>
      </c>
      <c r="D200" s="11">
        <v>805</v>
      </c>
      <c r="E200" s="15" t="s">
        <v>441</v>
      </c>
      <c r="F200" s="11">
        <v>2</v>
      </c>
      <c r="G200" s="11" t="s">
        <v>329</v>
      </c>
      <c r="H200" s="11"/>
      <c r="I200" s="11"/>
      <c r="J200" s="11"/>
      <c r="K200" s="13" t="s">
        <v>372</v>
      </c>
      <c r="L200" s="13" t="s">
        <v>372</v>
      </c>
      <c r="M200" s="13" t="s">
        <v>372</v>
      </c>
      <c r="N200" s="13" t="s">
        <v>372</v>
      </c>
      <c r="O200" s="13" t="s">
        <v>372</v>
      </c>
      <c r="P200" s="13">
        <f aca="true" t="shared" si="70" ref="P200:U200">P205+P209+P213+P217+P223+P229+P237+P245</f>
        <v>1674235.838</v>
      </c>
      <c r="Q200" s="13">
        <f>Q205+Q209+Q213+Q217+Q223+Q229+Q237+Q245</f>
        <v>1738191.826</v>
      </c>
      <c r="R200" s="13">
        <f>R218+R245</f>
        <v>1602717.404</v>
      </c>
      <c r="S200" s="13">
        <f>S218+S245</f>
        <v>1600691.484</v>
      </c>
      <c r="T200" s="13">
        <f t="shared" si="70"/>
        <v>1631669.042</v>
      </c>
      <c r="U200" s="13">
        <f t="shared" si="70"/>
        <v>1696685.354</v>
      </c>
      <c r="V200" s="55" t="e">
        <f t="shared" si="53"/>
        <v>#VALUE!</v>
      </c>
    </row>
    <row r="201" spans="1:22" ht="62.25" customHeight="1">
      <c r="A201" s="102"/>
      <c r="B201" s="96"/>
      <c r="C201" s="12" t="s">
        <v>462</v>
      </c>
      <c r="D201" s="11">
        <v>808</v>
      </c>
      <c r="E201" s="15" t="s">
        <v>441</v>
      </c>
      <c r="F201" s="11">
        <v>2</v>
      </c>
      <c r="G201" s="11" t="s">
        <v>329</v>
      </c>
      <c r="H201" s="11" t="s">
        <v>329</v>
      </c>
      <c r="I201" s="11" t="s">
        <v>329</v>
      </c>
      <c r="J201" s="11" t="s">
        <v>329</v>
      </c>
      <c r="K201" s="13">
        <f>K240</f>
        <v>0</v>
      </c>
      <c r="L201" s="13">
        <f>L240</f>
        <v>0</v>
      </c>
      <c r="M201" s="13">
        <f>M240</f>
        <v>0</v>
      </c>
      <c r="N201" s="13">
        <f>N240</f>
        <v>0</v>
      </c>
      <c r="O201" s="13">
        <f>O240</f>
        <v>0</v>
      </c>
      <c r="P201" s="13">
        <f>P221</f>
        <v>12975.077</v>
      </c>
      <c r="Q201" s="13">
        <f>Q221</f>
        <v>192</v>
      </c>
      <c r="R201" s="13">
        <f>R246</f>
        <v>16326.531</v>
      </c>
      <c r="S201" s="13">
        <f>S246</f>
        <v>274552.347</v>
      </c>
      <c r="T201" s="13">
        <f>T221</f>
        <v>0</v>
      </c>
      <c r="U201" s="13">
        <f>U221</f>
        <v>0</v>
      </c>
      <c r="V201" s="55">
        <f t="shared" si="53"/>
        <v>304045.955</v>
      </c>
    </row>
    <row r="202" spans="1:22" ht="45.75" customHeight="1">
      <c r="A202" s="159" t="s">
        <v>69</v>
      </c>
      <c r="B202" s="155" t="s">
        <v>299</v>
      </c>
      <c r="C202" s="12" t="s">
        <v>216</v>
      </c>
      <c r="D202" s="11" t="s">
        <v>329</v>
      </c>
      <c r="E202" s="15" t="s">
        <v>441</v>
      </c>
      <c r="F202" s="11">
        <v>2</v>
      </c>
      <c r="G202" s="15" t="s">
        <v>439</v>
      </c>
      <c r="H202" s="11" t="s">
        <v>329</v>
      </c>
      <c r="I202" s="10" t="s">
        <v>371</v>
      </c>
      <c r="J202" s="11" t="s">
        <v>329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6">
        <f>S203</f>
        <v>0</v>
      </c>
      <c r="T202" s="16">
        <f>T203</f>
        <v>0</v>
      </c>
      <c r="U202" s="16">
        <f>U203</f>
        <v>0</v>
      </c>
      <c r="V202" s="55">
        <f t="shared" si="53"/>
        <v>0</v>
      </c>
    </row>
    <row r="203" spans="1:22" ht="46.5" customHeight="1">
      <c r="A203" s="162"/>
      <c r="B203" s="126"/>
      <c r="C203" s="12" t="s">
        <v>460</v>
      </c>
      <c r="D203" s="11" t="s">
        <v>329</v>
      </c>
      <c r="E203" s="15" t="s">
        <v>441</v>
      </c>
      <c r="F203" s="11">
        <v>2</v>
      </c>
      <c r="G203" s="15" t="s">
        <v>439</v>
      </c>
      <c r="H203" s="11"/>
      <c r="I203" s="10"/>
      <c r="J203" s="11"/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6">
        <f>S205</f>
        <v>0</v>
      </c>
      <c r="T203" s="16">
        <f>T205</f>
        <v>0</v>
      </c>
      <c r="U203" s="16">
        <f>U205</f>
        <v>0</v>
      </c>
      <c r="V203" s="55">
        <f t="shared" si="53"/>
        <v>0</v>
      </c>
    </row>
    <row r="204" spans="1:22" ht="60.75" customHeight="1">
      <c r="A204" s="162"/>
      <c r="B204" s="126"/>
      <c r="C204" s="12" t="s">
        <v>337</v>
      </c>
      <c r="D204" s="11">
        <v>805</v>
      </c>
      <c r="E204" s="15" t="s">
        <v>441</v>
      </c>
      <c r="F204" s="11">
        <v>2</v>
      </c>
      <c r="G204" s="15" t="s">
        <v>439</v>
      </c>
      <c r="H204" s="11"/>
      <c r="I204" s="10"/>
      <c r="J204" s="11"/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 t="s">
        <v>372</v>
      </c>
      <c r="Q204" s="13" t="s">
        <v>372</v>
      </c>
      <c r="R204" s="13" t="s">
        <v>372</v>
      </c>
      <c r="S204" s="13" t="s">
        <v>372</v>
      </c>
      <c r="T204" s="13" t="s">
        <v>372</v>
      </c>
      <c r="U204" s="13" t="s">
        <v>372</v>
      </c>
      <c r="V204" s="55" t="e">
        <f t="shared" si="53"/>
        <v>#VALUE!</v>
      </c>
    </row>
    <row r="205" spans="1:22" ht="92.25" customHeight="1">
      <c r="A205" s="160"/>
      <c r="B205" s="158"/>
      <c r="C205" s="12" t="s">
        <v>17</v>
      </c>
      <c r="D205" s="11">
        <v>805</v>
      </c>
      <c r="E205" s="15" t="s">
        <v>441</v>
      </c>
      <c r="F205" s="11">
        <v>2</v>
      </c>
      <c r="G205" s="15" t="s">
        <v>439</v>
      </c>
      <c r="H205" s="11"/>
      <c r="I205" s="10"/>
      <c r="J205" s="11"/>
      <c r="K205" s="13" t="s">
        <v>372</v>
      </c>
      <c r="L205" s="13" t="s">
        <v>372</v>
      </c>
      <c r="M205" s="13" t="s">
        <v>372</v>
      </c>
      <c r="N205" s="13" t="s">
        <v>372</v>
      </c>
      <c r="O205" s="13" t="s">
        <v>372</v>
      </c>
      <c r="P205" s="13">
        <v>0</v>
      </c>
      <c r="Q205" s="13">
        <v>0</v>
      </c>
      <c r="R205" s="13">
        <v>0</v>
      </c>
      <c r="S205" s="16">
        <v>0</v>
      </c>
      <c r="T205" s="13">
        <v>0</v>
      </c>
      <c r="U205" s="13">
        <v>0</v>
      </c>
      <c r="V205" s="55" t="e">
        <f t="shared" si="53"/>
        <v>#VALUE!</v>
      </c>
    </row>
    <row r="206" spans="1:22" ht="42.75" customHeight="1">
      <c r="A206" s="159" t="s">
        <v>70</v>
      </c>
      <c r="B206" s="155" t="s">
        <v>355</v>
      </c>
      <c r="C206" s="12" t="s">
        <v>216</v>
      </c>
      <c r="D206" s="11" t="s">
        <v>329</v>
      </c>
      <c r="E206" s="15" t="s">
        <v>441</v>
      </c>
      <c r="F206" s="11">
        <v>2</v>
      </c>
      <c r="G206" s="15" t="s">
        <v>440</v>
      </c>
      <c r="H206" s="11" t="s">
        <v>329</v>
      </c>
      <c r="I206" s="10" t="s">
        <v>300</v>
      </c>
      <c r="J206" s="11" t="s">
        <v>329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6">
        <v>0</v>
      </c>
      <c r="Q206" s="16">
        <v>0</v>
      </c>
      <c r="R206" s="16">
        <v>0</v>
      </c>
      <c r="S206" s="16">
        <v>0</v>
      </c>
      <c r="T206" s="13">
        <f>T207</f>
        <v>0</v>
      </c>
      <c r="U206" s="13">
        <f>U207</f>
        <v>0</v>
      </c>
      <c r="V206" s="55">
        <f t="shared" si="53"/>
        <v>0</v>
      </c>
    </row>
    <row r="207" spans="1:22" ht="48.75" customHeight="1">
      <c r="A207" s="162"/>
      <c r="B207" s="126"/>
      <c r="C207" s="12" t="s">
        <v>460</v>
      </c>
      <c r="D207" s="11" t="s">
        <v>329</v>
      </c>
      <c r="E207" s="15" t="s">
        <v>441</v>
      </c>
      <c r="F207" s="11">
        <v>2</v>
      </c>
      <c r="G207" s="15" t="s">
        <v>440</v>
      </c>
      <c r="H207" s="11" t="s">
        <v>329</v>
      </c>
      <c r="I207" s="10" t="s">
        <v>300</v>
      </c>
      <c r="J207" s="11" t="s">
        <v>329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f aca="true" t="shared" si="71" ref="P207:U207">P209</f>
        <v>0</v>
      </c>
      <c r="Q207" s="13">
        <f t="shared" si="71"/>
        <v>0</v>
      </c>
      <c r="R207" s="13">
        <f t="shared" si="71"/>
        <v>0</v>
      </c>
      <c r="S207" s="13">
        <f t="shared" si="71"/>
        <v>0</v>
      </c>
      <c r="T207" s="13">
        <f t="shared" si="71"/>
        <v>0</v>
      </c>
      <c r="U207" s="13">
        <f t="shared" si="71"/>
        <v>0</v>
      </c>
      <c r="V207" s="55">
        <f t="shared" si="53"/>
        <v>0</v>
      </c>
    </row>
    <row r="208" spans="1:22" ht="60.75" customHeight="1">
      <c r="A208" s="162"/>
      <c r="B208" s="126"/>
      <c r="C208" s="12" t="s">
        <v>337</v>
      </c>
      <c r="D208" s="11">
        <v>805</v>
      </c>
      <c r="E208" s="15" t="s">
        <v>441</v>
      </c>
      <c r="F208" s="11">
        <v>2</v>
      </c>
      <c r="G208" s="15" t="s">
        <v>440</v>
      </c>
      <c r="H208" s="11" t="s">
        <v>329</v>
      </c>
      <c r="I208" s="10" t="s">
        <v>300</v>
      </c>
      <c r="J208" s="11" t="s">
        <v>329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 t="s">
        <v>372</v>
      </c>
      <c r="Q208" s="13" t="s">
        <v>372</v>
      </c>
      <c r="R208" s="13" t="s">
        <v>372</v>
      </c>
      <c r="S208" s="13" t="s">
        <v>372</v>
      </c>
      <c r="T208" s="13" t="s">
        <v>372</v>
      </c>
      <c r="U208" s="13" t="s">
        <v>372</v>
      </c>
      <c r="V208" s="55" t="e">
        <f t="shared" si="53"/>
        <v>#VALUE!</v>
      </c>
    </row>
    <row r="209" spans="1:22" ht="97.5" customHeight="1">
      <c r="A209" s="160"/>
      <c r="B209" s="158"/>
      <c r="C209" s="12" t="s">
        <v>17</v>
      </c>
      <c r="D209" s="11">
        <v>805</v>
      </c>
      <c r="E209" s="15" t="s">
        <v>441</v>
      </c>
      <c r="F209" s="11">
        <v>2</v>
      </c>
      <c r="G209" s="15" t="s">
        <v>440</v>
      </c>
      <c r="H209" s="11"/>
      <c r="I209" s="10"/>
      <c r="J209" s="11"/>
      <c r="K209" s="13" t="s">
        <v>372</v>
      </c>
      <c r="L209" s="13" t="s">
        <v>372</v>
      </c>
      <c r="M209" s="13" t="s">
        <v>372</v>
      </c>
      <c r="N209" s="13" t="s">
        <v>372</v>
      </c>
      <c r="O209" s="13" t="s">
        <v>372</v>
      </c>
      <c r="P209" s="13">
        <v>0</v>
      </c>
      <c r="Q209" s="13">
        <v>0</v>
      </c>
      <c r="R209" s="13">
        <v>0</v>
      </c>
      <c r="S209" s="16">
        <v>0</v>
      </c>
      <c r="T209" s="13">
        <v>0</v>
      </c>
      <c r="U209" s="13">
        <v>0</v>
      </c>
      <c r="V209" s="55" t="e">
        <f t="shared" si="53"/>
        <v>#VALUE!</v>
      </c>
    </row>
    <row r="210" spans="1:22" ht="36.75" customHeight="1">
      <c r="A210" s="159" t="s">
        <v>71</v>
      </c>
      <c r="B210" s="155" t="s">
        <v>356</v>
      </c>
      <c r="C210" s="12" t="s">
        <v>2</v>
      </c>
      <c r="D210" s="11" t="s">
        <v>329</v>
      </c>
      <c r="E210" s="15" t="s">
        <v>441</v>
      </c>
      <c r="F210" s="11">
        <v>2</v>
      </c>
      <c r="G210" s="15" t="s">
        <v>441</v>
      </c>
      <c r="H210" s="11" t="s">
        <v>329</v>
      </c>
      <c r="I210" s="10" t="s">
        <v>301</v>
      </c>
      <c r="J210" s="11" t="s">
        <v>329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6">
        <f>Q211</f>
        <v>0</v>
      </c>
      <c r="R210" s="16">
        <f>R211</f>
        <v>0</v>
      </c>
      <c r="S210" s="16">
        <f>S211</f>
        <v>0</v>
      </c>
      <c r="T210" s="16">
        <f>T211</f>
        <v>0</v>
      </c>
      <c r="U210" s="16">
        <f>U211</f>
        <v>0</v>
      </c>
      <c r="V210" s="55">
        <f t="shared" si="53"/>
        <v>0</v>
      </c>
    </row>
    <row r="211" spans="1:22" ht="35.25" customHeight="1">
      <c r="A211" s="162"/>
      <c r="B211" s="126"/>
      <c r="C211" s="12" t="s">
        <v>460</v>
      </c>
      <c r="D211" s="11" t="s">
        <v>329</v>
      </c>
      <c r="E211" s="15" t="s">
        <v>441</v>
      </c>
      <c r="F211" s="11">
        <v>2</v>
      </c>
      <c r="G211" s="15" t="s">
        <v>441</v>
      </c>
      <c r="H211" s="11" t="s">
        <v>329</v>
      </c>
      <c r="I211" s="10" t="s">
        <v>301</v>
      </c>
      <c r="J211" s="11" t="s">
        <v>329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6">
        <f>Q213</f>
        <v>0</v>
      </c>
      <c r="R211" s="16">
        <f>R213</f>
        <v>0</v>
      </c>
      <c r="S211" s="16">
        <f>S213</f>
        <v>0</v>
      </c>
      <c r="T211" s="16">
        <f>T213</f>
        <v>0</v>
      </c>
      <c r="U211" s="16">
        <f>U213</f>
        <v>0</v>
      </c>
      <c r="V211" s="55">
        <f t="shared" si="53"/>
        <v>0</v>
      </c>
    </row>
    <row r="212" spans="1:22" ht="57" customHeight="1">
      <c r="A212" s="162"/>
      <c r="B212" s="126"/>
      <c r="C212" s="12" t="s">
        <v>337</v>
      </c>
      <c r="D212" s="11">
        <v>805</v>
      </c>
      <c r="E212" s="15" t="s">
        <v>441</v>
      </c>
      <c r="F212" s="11">
        <v>2</v>
      </c>
      <c r="G212" s="15" t="s">
        <v>441</v>
      </c>
      <c r="H212" s="11" t="s">
        <v>329</v>
      </c>
      <c r="I212" s="10" t="s">
        <v>301</v>
      </c>
      <c r="J212" s="11" t="s">
        <v>329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 t="s">
        <v>372</v>
      </c>
      <c r="Q212" s="13" t="s">
        <v>372</v>
      </c>
      <c r="R212" s="13" t="s">
        <v>372</v>
      </c>
      <c r="S212" s="13" t="s">
        <v>372</v>
      </c>
      <c r="T212" s="13" t="s">
        <v>372</v>
      </c>
      <c r="U212" s="13" t="s">
        <v>372</v>
      </c>
      <c r="V212" s="55" t="e">
        <f t="shared" si="53"/>
        <v>#VALUE!</v>
      </c>
    </row>
    <row r="213" spans="1:22" ht="96" customHeight="1">
      <c r="A213" s="160"/>
      <c r="B213" s="158"/>
      <c r="C213" s="12" t="s">
        <v>17</v>
      </c>
      <c r="D213" s="11">
        <v>805</v>
      </c>
      <c r="E213" s="15" t="s">
        <v>441</v>
      </c>
      <c r="F213" s="11">
        <v>2</v>
      </c>
      <c r="G213" s="15" t="s">
        <v>441</v>
      </c>
      <c r="H213" s="11"/>
      <c r="I213" s="10"/>
      <c r="J213" s="11"/>
      <c r="K213" s="13" t="s">
        <v>372</v>
      </c>
      <c r="L213" s="13" t="s">
        <v>372</v>
      </c>
      <c r="M213" s="13" t="s">
        <v>372</v>
      </c>
      <c r="N213" s="13" t="s">
        <v>372</v>
      </c>
      <c r="O213" s="13" t="s">
        <v>372</v>
      </c>
      <c r="P213" s="13">
        <v>0</v>
      </c>
      <c r="Q213" s="13">
        <v>0</v>
      </c>
      <c r="R213" s="13">
        <v>0</v>
      </c>
      <c r="S213" s="16">
        <v>0</v>
      </c>
      <c r="T213" s="13">
        <v>0</v>
      </c>
      <c r="U213" s="13">
        <v>0</v>
      </c>
      <c r="V213" s="55" t="e">
        <f aca="true" t="shared" si="72" ref="V213:V279">K213+L213+M213+N213+O213+P213+Q213+R213+S213+T213+U213</f>
        <v>#VALUE!</v>
      </c>
    </row>
    <row r="214" spans="1:22" ht="22.5" customHeight="1">
      <c r="A214" s="159" t="s">
        <v>72</v>
      </c>
      <c r="B214" s="155" t="s">
        <v>357</v>
      </c>
      <c r="C214" s="12" t="s">
        <v>216</v>
      </c>
      <c r="D214" s="11" t="s">
        <v>329</v>
      </c>
      <c r="E214" s="15" t="s">
        <v>441</v>
      </c>
      <c r="F214" s="11">
        <v>2</v>
      </c>
      <c r="G214" s="15" t="s">
        <v>442</v>
      </c>
      <c r="H214" s="11" t="s">
        <v>329</v>
      </c>
      <c r="I214" s="10" t="s">
        <v>302</v>
      </c>
      <c r="J214" s="11" t="s">
        <v>329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f>Q215</f>
        <v>0</v>
      </c>
      <c r="R214" s="13">
        <f>R215</f>
        <v>0</v>
      </c>
      <c r="S214" s="13">
        <f>S215</f>
        <v>0</v>
      </c>
      <c r="T214" s="13">
        <f>T215</f>
        <v>0</v>
      </c>
      <c r="U214" s="13">
        <f>U215</f>
        <v>0</v>
      </c>
      <c r="V214" s="55">
        <f t="shared" si="72"/>
        <v>0</v>
      </c>
    </row>
    <row r="215" spans="1:22" ht="24" customHeight="1">
      <c r="A215" s="162"/>
      <c r="B215" s="126"/>
      <c r="C215" s="12" t="s">
        <v>460</v>
      </c>
      <c r="D215" s="11" t="s">
        <v>329</v>
      </c>
      <c r="E215" s="15" t="s">
        <v>441</v>
      </c>
      <c r="F215" s="11">
        <v>2</v>
      </c>
      <c r="G215" s="15" t="s">
        <v>442</v>
      </c>
      <c r="H215" s="11" t="s">
        <v>329</v>
      </c>
      <c r="I215" s="10" t="s">
        <v>302</v>
      </c>
      <c r="J215" s="11" t="s">
        <v>329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f>Q217</f>
        <v>0</v>
      </c>
      <c r="R215" s="13">
        <f>R217</f>
        <v>0</v>
      </c>
      <c r="S215" s="13">
        <f>S217</f>
        <v>0</v>
      </c>
      <c r="T215" s="13">
        <f>T217</f>
        <v>0</v>
      </c>
      <c r="U215" s="13">
        <f>U217</f>
        <v>0</v>
      </c>
      <c r="V215" s="55">
        <f t="shared" si="72"/>
        <v>0</v>
      </c>
    </row>
    <row r="216" spans="1:22" ht="61.5" customHeight="1">
      <c r="A216" s="162"/>
      <c r="B216" s="126"/>
      <c r="C216" s="12" t="s">
        <v>337</v>
      </c>
      <c r="D216" s="11">
        <v>805</v>
      </c>
      <c r="E216" s="15" t="s">
        <v>441</v>
      </c>
      <c r="F216" s="11">
        <v>2</v>
      </c>
      <c r="G216" s="15" t="s">
        <v>442</v>
      </c>
      <c r="H216" s="11" t="s">
        <v>329</v>
      </c>
      <c r="I216" s="10" t="s">
        <v>302</v>
      </c>
      <c r="J216" s="11" t="s">
        <v>329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 t="s">
        <v>372</v>
      </c>
      <c r="Q216" s="13" t="s">
        <v>372</v>
      </c>
      <c r="R216" s="13" t="s">
        <v>372</v>
      </c>
      <c r="S216" s="13" t="s">
        <v>372</v>
      </c>
      <c r="T216" s="13" t="s">
        <v>372</v>
      </c>
      <c r="U216" s="13" t="s">
        <v>372</v>
      </c>
      <c r="V216" s="55" t="e">
        <f t="shared" si="72"/>
        <v>#VALUE!</v>
      </c>
    </row>
    <row r="217" spans="1:22" ht="96" customHeight="1">
      <c r="A217" s="160"/>
      <c r="B217" s="158"/>
      <c r="C217" s="12" t="s">
        <v>17</v>
      </c>
      <c r="D217" s="11">
        <v>805</v>
      </c>
      <c r="E217" s="15" t="s">
        <v>441</v>
      </c>
      <c r="F217" s="11">
        <v>2</v>
      </c>
      <c r="G217" s="15" t="s">
        <v>442</v>
      </c>
      <c r="H217" s="11"/>
      <c r="I217" s="10"/>
      <c r="J217" s="11"/>
      <c r="K217" s="13" t="s">
        <v>372</v>
      </c>
      <c r="L217" s="13" t="s">
        <v>372</v>
      </c>
      <c r="M217" s="13" t="s">
        <v>372</v>
      </c>
      <c r="N217" s="13" t="s">
        <v>372</v>
      </c>
      <c r="O217" s="13" t="s">
        <v>372</v>
      </c>
      <c r="P217" s="13">
        <v>0</v>
      </c>
      <c r="Q217" s="13">
        <v>0</v>
      </c>
      <c r="R217" s="13">
        <v>0</v>
      </c>
      <c r="S217" s="16">
        <v>0</v>
      </c>
      <c r="T217" s="13">
        <v>0</v>
      </c>
      <c r="U217" s="13">
        <v>0</v>
      </c>
      <c r="V217" s="55" t="e">
        <f t="shared" si="72"/>
        <v>#VALUE!</v>
      </c>
    </row>
    <row r="218" spans="1:22" ht="25.5" customHeight="1">
      <c r="A218" s="159" t="s">
        <v>73</v>
      </c>
      <c r="B218" s="155" t="s">
        <v>303</v>
      </c>
      <c r="C218" s="12" t="s">
        <v>216</v>
      </c>
      <c r="D218" s="11" t="s">
        <v>329</v>
      </c>
      <c r="E218" s="15" t="s">
        <v>441</v>
      </c>
      <c r="F218" s="11">
        <v>2</v>
      </c>
      <c r="G218" s="15" t="s">
        <v>443</v>
      </c>
      <c r="H218" s="11" t="s">
        <v>329</v>
      </c>
      <c r="I218" s="11" t="s">
        <v>329</v>
      </c>
      <c r="J218" s="11" t="s">
        <v>329</v>
      </c>
      <c r="K218" s="13">
        <f>K219</f>
        <v>1017314.276</v>
      </c>
      <c r="L218" s="13">
        <f aca="true" t="shared" si="73" ref="L218:U218">L219</f>
        <v>1058750.744</v>
      </c>
      <c r="M218" s="13">
        <f t="shared" si="73"/>
        <v>1082196.643</v>
      </c>
      <c r="N218" s="13">
        <f t="shared" si="73"/>
        <v>1196973.405</v>
      </c>
      <c r="O218" s="13">
        <f t="shared" si="73"/>
        <v>1513368.948</v>
      </c>
      <c r="P218" s="13">
        <f t="shared" si="73"/>
        <v>1656249.665</v>
      </c>
      <c r="Q218" s="13">
        <f t="shared" si="73"/>
        <v>1715055.576</v>
      </c>
      <c r="R218" s="13">
        <f t="shared" si="73"/>
        <v>1596456.154</v>
      </c>
      <c r="S218" s="13">
        <f t="shared" si="73"/>
        <v>1594430.234</v>
      </c>
      <c r="T218" s="13">
        <f t="shared" si="73"/>
        <v>1625407.792</v>
      </c>
      <c r="U218" s="13">
        <f t="shared" si="73"/>
        <v>1690424.104</v>
      </c>
      <c r="V218" s="55">
        <f t="shared" si="72"/>
        <v>15746627.540999997</v>
      </c>
    </row>
    <row r="219" spans="1:22" ht="27.75" customHeight="1">
      <c r="A219" s="162"/>
      <c r="B219" s="126"/>
      <c r="C219" s="12" t="s">
        <v>460</v>
      </c>
      <c r="D219" s="11" t="s">
        <v>329</v>
      </c>
      <c r="E219" s="15" t="s">
        <v>441</v>
      </c>
      <c r="F219" s="11">
        <v>2</v>
      </c>
      <c r="G219" s="15" t="s">
        <v>443</v>
      </c>
      <c r="H219" s="11"/>
      <c r="I219" s="11"/>
      <c r="J219" s="11"/>
      <c r="K219" s="13">
        <f>K222</f>
        <v>1017314.276</v>
      </c>
      <c r="L219" s="13">
        <f>L222</f>
        <v>1058750.744</v>
      </c>
      <c r="M219" s="13">
        <f>M222</f>
        <v>1082196.643</v>
      </c>
      <c r="N219" s="13">
        <f>N222</f>
        <v>1196973.405</v>
      </c>
      <c r="O219" s="13">
        <f>O222</f>
        <v>1513368.948</v>
      </c>
      <c r="P219" s="13">
        <f aca="true" t="shared" si="74" ref="P219:U219">P221+P223</f>
        <v>1656249.665</v>
      </c>
      <c r="Q219" s="13">
        <f t="shared" si="74"/>
        <v>1715055.576</v>
      </c>
      <c r="R219" s="13">
        <f t="shared" si="74"/>
        <v>1596456.154</v>
      </c>
      <c r="S219" s="13">
        <f t="shared" si="74"/>
        <v>1594430.234</v>
      </c>
      <c r="T219" s="13">
        <f t="shared" si="74"/>
        <v>1625407.792</v>
      </c>
      <c r="U219" s="13">
        <f t="shared" si="74"/>
        <v>1690424.104</v>
      </c>
      <c r="V219" s="55">
        <f t="shared" si="72"/>
        <v>15746627.540999997</v>
      </c>
    </row>
    <row r="220" spans="1:22" ht="39.75" customHeight="1">
      <c r="A220" s="162"/>
      <c r="B220" s="126"/>
      <c r="C220" s="12" t="s">
        <v>461</v>
      </c>
      <c r="D220" s="11" t="s">
        <v>329</v>
      </c>
      <c r="E220" s="15" t="s">
        <v>441</v>
      </c>
      <c r="F220" s="11">
        <v>2</v>
      </c>
      <c r="G220" s="15" t="s">
        <v>443</v>
      </c>
      <c r="H220" s="11"/>
      <c r="I220" s="11"/>
      <c r="J220" s="11"/>
      <c r="K220" s="13">
        <v>0</v>
      </c>
      <c r="L220" s="13">
        <v>0</v>
      </c>
      <c r="M220" s="13">
        <v>0</v>
      </c>
      <c r="N220" s="13">
        <v>4080.8</v>
      </c>
      <c r="O220" s="13">
        <v>310.058</v>
      </c>
      <c r="P220" s="13">
        <v>0</v>
      </c>
      <c r="Q220" s="103">
        <v>120271.585</v>
      </c>
      <c r="R220" s="13">
        <v>0</v>
      </c>
      <c r="S220" s="16">
        <f>R220*1.04</f>
        <v>0</v>
      </c>
      <c r="T220" s="13">
        <v>0</v>
      </c>
      <c r="U220" s="13">
        <v>0</v>
      </c>
      <c r="V220" s="55">
        <f t="shared" si="72"/>
        <v>124662.443</v>
      </c>
    </row>
    <row r="221" spans="1:22" ht="60.75" customHeight="1">
      <c r="A221" s="162"/>
      <c r="B221" s="126"/>
      <c r="C221" s="12" t="s">
        <v>463</v>
      </c>
      <c r="D221" s="11">
        <v>808</v>
      </c>
      <c r="E221" s="15" t="s">
        <v>441</v>
      </c>
      <c r="F221" s="11">
        <v>2</v>
      </c>
      <c r="G221" s="15" t="s">
        <v>443</v>
      </c>
      <c r="H221" s="11"/>
      <c r="I221" s="11"/>
      <c r="J221" s="11"/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12975.077</v>
      </c>
      <c r="Q221" s="103">
        <v>192</v>
      </c>
      <c r="R221" s="103">
        <v>0</v>
      </c>
      <c r="S221" s="104">
        <v>0</v>
      </c>
      <c r="T221" s="13">
        <v>0</v>
      </c>
      <c r="U221" s="13">
        <v>0</v>
      </c>
      <c r="V221" s="55">
        <f t="shared" si="72"/>
        <v>13167.077</v>
      </c>
    </row>
    <row r="222" spans="1:22" ht="58.5" customHeight="1">
      <c r="A222" s="162"/>
      <c r="B222" s="126"/>
      <c r="C222" s="12" t="s">
        <v>221</v>
      </c>
      <c r="D222" s="11">
        <v>805</v>
      </c>
      <c r="E222" s="15" t="s">
        <v>441</v>
      </c>
      <c r="F222" s="11">
        <v>2</v>
      </c>
      <c r="G222" s="15" t="s">
        <v>443</v>
      </c>
      <c r="H222" s="11"/>
      <c r="I222" s="11"/>
      <c r="J222" s="11"/>
      <c r="K222" s="13">
        <v>1017314.276</v>
      </c>
      <c r="L222" s="13">
        <v>1058750.744</v>
      </c>
      <c r="M222" s="13">
        <v>1082196.643</v>
      </c>
      <c r="N222" s="13">
        <v>1196973.405</v>
      </c>
      <c r="O222" s="13">
        <v>1513368.948</v>
      </c>
      <c r="P222" s="13" t="s">
        <v>372</v>
      </c>
      <c r="Q222" s="13" t="s">
        <v>372</v>
      </c>
      <c r="R222" s="13" t="s">
        <v>372</v>
      </c>
      <c r="S222" s="13" t="s">
        <v>372</v>
      </c>
      <c r="T222" s="13" t="s">
        <v>372</v>
      </c>
      <c r="U222" s="13" t="s">
        <v>372</v>
      </c>
      <c r="V222" s="55" t="e">
        <f t="shared" si="72"/>
        <v>#VALUE!</v>
      </c>
    </row>
    <row r="223" spans="1:22" ht="101.25" customHeight="1">
      <c r="A223" s="160"/>
      <c r="B223" s="158"/>
      <c r="C223" s="12" t="s">
        <v>17</v>
      </c>
      <c r="D223" s="11">
        <v>805</v>
      </c>
      <c r="E223" s="15" t="s">
        <v>441</v>
      </c>
      <c r="F223" s="11">
        <v>2</v>
      </c>
      <c r="G223" s="15" t="s">
        <v>443</v>
      </c>
      <c r="H223" s="11"/>
      <c r="I223" s="10"/>
      <c r="J223" s="11"/>
      <c r="K223" s="13" t="s">
        <v>372</v>
      </c>
      <c r="L223" s="13" t="s">
        <v>372</v>
      </c>
      <c r="M223" s="13" t="s">
        <v>372</v>
      </c>
      <c r="N223" s="13" t="s">
        <v>372</v>
      </c>
      <c r="O223" s="13" t="s">
        <v>372</v>
      </c>
      <c r="P223" s="13">
        <v>1643274.588</v>
      </c>
      <c r="Q223" s="103">
        <v>1714863.576</v>
      </c>
      <c r="R223" s="103">
        <v>1596456.154</v>
      </c>
      <c r="S223" s="104">
        <v>1594430.234</v>
      </c>
      <c r="T223" s="13">
        <v>1625407.792</v>
      </c>
      <c r="U223" s="13">
        <v>1690424.104</v>
      </c>
      <c r="V223" s="55" t="e">
        <f t="shared" si="72"/>
        <v>#VALUE!</v>
      </c>
    </row>
    <row r="224" spans="1:22" ht="31.5" customHeight="1">
      <c r="A224" s="159" t="s">
        <v>74</v>
      </c>
      <c r="B224" s="155" t="s">
        <v>262</v>
      </c>
      <c r="C224" s="12" t="s">
        <v>216</v>
      </c>
      <c r="D224" s="11" t="s">
        <v>329</v>
      </c>
      <c r="E224" s="15" t="s">
        <v>441</v>
      </c>
      <c r="F224" s="11">
        <v>2</v>
      </c>
      <c r="G224" s="15" t="s">
        <v>444</v>
      </c>
      <c r="H224" s="11" t="s">
        <v>329</v>
      </c>
      <c r="I224" s="10" t="s">
        <v>329</v>
      </c>
      <c r="J224" s="11" t="s">
        <v>329</v>
      </c>
      <c r="K224" s="13">
        <f>K225</f>
        <v>27431.2</v>
      </c>
      <c r="L224" s="13">
        <f aca="true" t="shared" si="75" ref="L224:U224">L225</f>
        <v>9309.15</v>
      </c>
      <c r="M224" s="13">
        <f t="shared" si="75"/>
        <v>9671.75</v>
      </c>
      <c r="N224" s="13">
        <f t="shared" si="75"/>
        <v>9558.75</v>
      </c>
      <c r="O224" s="13">
        <f t="shared" si="75"/>
        <v>9559.05</v>
      </c>
      <c r="P224" s="13">
        <f t="shared" si="75"/>
        <v>0</v>
      </c>
      <c r="Q224" s="13">
        <f t="shared" si="75"/>
        <v>0</v>
      </c>
      <c r="R224" s="13">
        <f t="shared" si="75"/>
        <v>0</v>
      </c>
      <c r="S224" s="13">
        <f t="shared" si="75"/>
        <v>0</v>
      </c>
      <c r="T224" s="13">
        <f t="shared" si="75"/>
        <v>0</v>
      </c>
      <c r="U224" s="13">
        <f t="shared" si="75"/>
        <v>0</v>
      </c>
      <c r="V224" s="55">
        <f t="shared" si="72"/>
        <v>65529.899999999994</v>
      </c>
    </row>
    <row r="225" spans="1:22" ht="21.75" customHeight="1">
      <c r="A225" s="162"/>
      <c r="B225" s="126"/>
      <c r="C225" s="12" t="s">
        <v>0</v>
      </c>
      <c r="D225" s="11" t="s">
        <v>329</v>
      </c>
      <c r="E225" s="15" t="s">
        <v>441</v>
      </c>
      <c r="F225" s="11">
        <v>2</v>
      </c>
      <c r="G225" s="15" t="s">
        <v>444</v>
      </c>
      <c r="H225" s="11"/>
      <c r="I225" s="10"/>
      <c r="J225" s="11"/>
      <c r="K225" s="13">
        <f>K228</f>
        <v>27431.2</v>
      </c>
      <c r="L225" s="13">
        <f>L228</f>
        <v>9309.15</v>
      </c>
      <c r="M225" s="13">
        <f>M228</f>
        <v>9671.75</v>
      </c>
      <c r="N225" s="13">
        <f>N228</f>
        <v>9558.75</v>
      </c>
      <c r="O225" s="13">
        <f>O228</f>
        <v>9559.05</v>
      </c>
      <c r="P225" s="13">
        <f aca="true" t="shared" si="76" ref="P225:U225">P229</f>
        <v>0</v>
      </c>
      <c r="Q225" s="13">
        <f t="shared" si="76"/>
        <v>0</v>
      </c>
      <c r="R225" s="13">
        <f t="shared" si="76"/>
        <v>0</v>
      </c>
      <c r="S225" s="13">
        <f t="shared" si="76"/>
        <v>0</v>
      </c>
      <c r="T225" s="13">
        <f t="shared" si="76"/>
        <v>0</v>
      </c>
      <c r="U225" s="13">
        <f t="shared" si="76"/>
        <v>0</v>
      </c>
      <c r="V225" s="55">
        <f t="shared" si="72"/>
        <v>65529.899999999994</v>
      </c>
    </row>
    <row r="226" spans="1:22" ht="44.25" customHeight="1">
      <c r="A226" s="162"/>
      <c r="B226" s="126"/>
      <c r="C226" s="12" t="s">
        <v>4</v>
      </c>
      <c r="D226" s="11" t="s">
        <v>329</v>
      </c>
      <c r="E226" s="15" t="s">
        <v>441</v>
      </c>
      <c r="F226" s="11">
        <v>2</v>
      </c>
      <c r="G226" s="15" t="s">
        <v>444</v>
      </c>
      <c r="H226" s="11"/>
      <c r="I226" s="10"/>
      <c r="J226" s="11"/>
      <c r="K226" s="13">
        <v>4786.2</v>
      </c>
      <c r="L226" s="13">
        <v>3647.9</v>
      </c>
      <c r="M226" s="13">
        <v>4010.5</v>
      </c>
      <c r="N226" s="13">
        <v>3897.5</v>
      </c>
      <c r="O226" s="13">
        <v>3897.8</v>
      </c>
      <c r="P226" s="13">
        <v>0</v>
      </c>
      <c r="Q226" s="13">
        <v>0</v>
      </c>
      <c r="R226" s="13">
        <v>0</v>
      </c>
      <c r="S226" s="16">
        <v>0</v>
      </c>
      <c r="T226" s="13">
        <v>0</v>
      </c>
      <c r="U226" s="13">
        <v>0</v>
      </c>
      <c r="V226" s="55">
        <f t="shared" si="72"/>
        <v>20239.9</v>
      </c>
    </row>
    <row r="227" spans="1:22" ht="80.25" customHeight="1">
      <c r="A227" s="162"/>
      <c r="B227" s="126"/>
      <c r="C227" s="12" t="s">
        <v>8</v>
      </c>
      <c r="D227" s="11" t="s">
        <v>329</v>
      </c>
      <c r="E227" s="15" t="s">
        <v>441</v>
      </c>
      <c r="F227" s="11">
        <v>2</v>
      </c>
      <c r="G227" s="15" t="s">
        <v>444</v>
      </c>
      <c r="H227" s="11"/>
      <c r="I227" s="10"/>
      <c r="J227" s="11"/>
      <c r="K227" s="13">
        <v>4786.2</v>
      </c>
      <c r="L227" s="13">
        <v>3647.9</v>
      </c>
      <c r="M227" s="13">
        <v>4010.5</v>
      </c>
      <c r="N227" s="13">
        <v>3897.5</v>
      </c>
      <c r="O227" s="13">
        <v>3897.8</v>
      </c>
      <c r="P227" s="13">
        <v>0</v>
      </c>
      <c r="Q227" s="13">
        <v>0</v>
      </c>
      <c r="R227" s="13">
        <v>0</v>
      </c>
      <c r="S227" s="16">
        <v>0</v>
      </c>
      <c r="T227" s="13">
        <v>0</v>
      </c>
      <c r="U227" s="13">
        <v>0</v>
      </c>
      <c r="V227" s="55">
        <f t="shared" si="72"/>
        <v>20239.9</v>
      </c>
    </row>
    <row r="228" spans="1:22" ht="66.75" customHeight="1">
      <c r="A228" s="128"/>
      <c r="B228" s="127"/>
      <c r="C228" s="85" t="s">
        <v>337</v>
      </c>
      <c r="D228" s="61">
        <v>805</v>
      </c>
      <c r="E228" s="87" t="s">
        <v>441</v>
      </c>
      <c r="F228" s="61">
        <v>2</v>
      </c>
      <c r="G228" s="87" t="s">
        <v>444</v>
      </c>
      <c r="H228" s="61"/>
      <c r="I228" s="101"/>
      <c r="J228" s="61"/>
      <c r="K228" s="90">
        <f>K230+K232</f>
        <v>27431.2</v>
      </c>
      <c r="L228" s="90">
        <f>L230+L232</f>
        <v>9309.15</v>
      </c>
      <c r="M228" s="90">
        <f>M230+M232</f>
        <v>9671.75</v>
      </c>
      <c r="N228" s="90">
        <f>N230+N232</f>
        <v>9558.75</v>
      </c>
      <c r="O228" s="90">
        <f>O230+O232</f>
        <v>9559.05</v>
      </c>
      <c r="P228" s="90" t="s">
        <v>372</v>
      </c>
      <c r="Q228" s="90" t="s">
        <v>372</v>
      </c>
      <c r="R228" s="90" t="s">
        <v>372</v>
      </c>
      <c r="S228" s="90" t="s">
        <v>372</v>
      </c>
      <c r="T228" s="90" t="s">
        <v>372</v>
      </c>
      <c r="U228" s="90" t="s">
        <v>372</v>
      </c>
      <c r="V228" s="55" t="e">
        <f t="shared" si="72"/>
        <v>#VALUE!</v>
      </c>
    </row>
    <row r="229" spans="1:22" ht="98.25" customHeight="1">
      <c r="A229" s="160"/>
      <c r="B229" s="158"/>
      <c r="C229" s="12" t="s">
        <v>17</v>
      </c>
      <c r="D229" s="61">
        <v>805</v>
      </c>
      <c r="E229" s="87" t="s">
        <v>441</v>
      </c>
      <c r="F229" s="61">
        <v>2</v>
      </c>
      <c r="G229" s="87" t="s">
        <v>444</v>
      </c>
      <c r="H229" s="61"/>
      <c r="I229" s="101"/>
      <c r="J229" s="61"/>
      <c r="K229" s="90" t="s">
        <v>372</v>
      </c>
      <c r="L229" s="90" t="s">
        <v>372</v>
      </c>
      <c r="M229" s="90" t="s">
        <v>372</v>
      </c>
      <c r="N229" s="90" t="s">
        <v>372</v>
      </c>
      <c r="O229" s="90" t="s">
        <v>372</v>
      </c>
      <c r="P229" s="90">
        <f aca="true" t="shared" si="77" ref="P229:U229">P231+P233</f>
        <v>0</v>
      </c>
      <c r="Q229" s="90">
        <f t="shared" si="77"/>
        <v>0</v>
      </c>
      <c r="R229" s="90">
        <f t="shared" si="77"/>
        <v>0</v>
      </c>
      <c r="S229" s="90">
        <f t="shared" si="77"/>
        <v>0</v>
      </c>
      <c r="T229" s="90">
        <f t="shared" si="77"/>
        <v>0</v>
      </c>
      <c r="U229" s="13">
        <f t="shared" si="77"/>
        <v>0</v>
      </c>
      <c r="V229" s="55" t="e">
        <f t="shared" si="72"/>
        <v>#VALUE!</v>
      </c>
    </row>
    <row r="230" spans="1:22" ht="60.75" customHeight="1">
      <c r="A230" s="159" t="s">
        <v>75</v>
      </c>
      <c r="B230" s="155" t="s">
        <v>211</v>
      </c>
      <c r="C230" s="12" t="s">
        <v>337</v>
      </c>
      <c r="D230" s="11">
        <v>805</v>
      </c>
      <c r="E230" s="15" t="s">
        <v>441</v>
      </c>
      <c r="F230" s="11">
        <v>2</v>
      </c>
      <c r="G230" s="15" t="s">
        <v>444</v>
      </c>
      <c r="H230" s="10" t="s">
        <v>329</v>
      </c>
      <c r="I230" s="10" t="s">
        <v>329</v>
      </c>
      <c r="J230" s="11" t="s">
        <v>329</v>
      </c>
      <c r="K230" s="13">
        <v>27431.2</v>
      </c>
      <c r="L230" s="13">
        <v>9309.15</v>
      </c>
      <c r="M230" s="13">
        <v>9671.75</v>
      </c>
      <c r="N230" s="13">
        <v>9558.75</v>
      </c>
      <c r="O230" s="13">
        <v>9559.05</v>
      </c>
      <c r="P230" s="90" t="s">
        <v>372</v>
      </c>
      <c r="Q230" s="90" t="s">
        <v>372</v>
      </c>
      <c r="R230" s="90" t="s">
        <v>372</v>
      </c>
      <c r="S230" s="90" t="s">
        <v>372</v>
      </c>
      <c r="T230" s="90" t="s">
        <v>372</v>
      </c>
      <c r="U230" s="90" t="s">
        <v>372</v>
      </c>
      <c r="V230" s="55" t="e">
        <f t="shared" si="72"/>
        <v>#VALUE!</v>
      </c>
    </row>
    <row r="231" spans="1:22" ht="129" customHeight="1">
      <c r="A231" s="160"/>
      <c r="B231" s="158"/>
      <c r="C231" s="12" t="s">
        <v>17</v>
      </c>
      <c r="D231" s="11">
        <v>805</v>
      </c>
      <c r="E231" s="15" t="s">
        <v>441</v>
      </c>
      <c r="F231" s="11">
        <v>2</v>
      </c>
      <c r="G231" s="15" t="s">
        <v>444</v>
      </c>
      <c r="H231" s="11"/>
      <c r="I231" s="101"/>
      <c r="J231" s="61"/>
      <c r="K231" s="90" t="s">
        <v>372</v>
      </c>
      <c r="L231" s="90" t="s">
        <v>372</v>
      </c>
      <c r="M231" s="90" t="s">
        <v>372</v>
      </c>
      <c r="N231" s="90" t="s">
        <v>372</v>
      </c>
      <c r="O231" s="90" t="s">
        <v>372</v>
      </c>
      <c r="P231" s="90">
        <v>0</v>
      </c>
      <c r="Q231" s="90">
        <v>0</v>
      </c>
      <c r="R231" s="90">
        <v>0</v>
      </c>
      <c r="S231" s="16">
        <v>0</v>
      </c>
      <c r="T231" s="90">
        <v>0</v>
      </c>
      <c r="U231" s="90">
        <v>0</v>
      </c>
      <c r="V231" s="55" t="e">
        <f t="shared" si="72"/>
        <v>#VALUE!</v>
      </c>
    </row>
    <row r="232" spans="1:22" ht="60" customHeight="1">
      <c r="A232" s="159" t="s">
        <v>76</v>
      </c>
      <c r="B232" s="155" t="s">
        <v>275</v>
      </c>
      <c r="C232" s="12" t="s">
        <v>337</v>
      </c>
      <c r="D232" s="11">
        <v>805</v>
      </c>
      <c r="E232" s="15" t="s">
        <v>441</v>
      </c>
      <c r="F232" s="11">
        <v>2</v>
      </c>
      <c r="G232" s="15" t="s">
        <v>444</v>
      </c>
      <c r="H232" s="11">
        <v>1003</v>
      </c>
      <c r="I232" s="18" t="s">
        <v>304</v>
      </c>
      <c r="J232" s="11" t="s">
        <v>329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 t="s">
        <v>372</v>
      </c>
      <c r="Q232" s="13" t="s">
        <v>372</v>
      </c>
      <c r="R232" s="13" t="s">
        <v>372</v>
      </c>
      <c r="S232" s="13" t="s">
        <v>372</v>
      </c>
      <c r="T232" s="13" t="s">
        <v>372</v>
      </c>
      <c r="U232" s="13" t="s">
        <v>372</v>
      </c>
      <c r="V232" s="55" t="e">
        <f t="shared" si="72"/>
        <v>#VALUE!</v>
      </c>
    </row>
    <row r="233" spans="1:22" ht="132" customHeight="1">
      <c r="A233" s="160"/>
      <c r="B233" s="158"/>
      <c r="C233" s="12" t="s">
        <v>17</v>
      </c>
      <c r="D233" s="11">
        <v>805</v>
      </c>
      <c r="E233" s="15" t="s">
        <v>441</v>
      </c>
      <c r="F233" s="11">
        <v>2</v>
      </c>
      <c r="G233" s="15" t="s">
        <v>444</v>
      </c>
      <c r="H233" s="11"/>
      <c r="I233" s="18"/>
      <c r="J233" s="11"/>
      <c r="K233" s="13" t="s">
        <v>372</v>
      </c>
      <c r="L233" s="13" t="s">
        <v>372</v>
      </c>
      <c r="M233" s="13" t="s">
        <v>372</v>
      </c>
      <c r="N233" s="13" t="s">
        <v>372</v>
      </c>
      <c r="O233" s="13" t="s">
        <v>372</v>
      </c>
      <c r="P233" s="13">
        <v>0</v>
      </c>
      <c r="Q233" s="13">
        <v>0</v>
      </c>
      <c r="R233" s="13">
        <v>0</v>
      </c>
      <c r="S233" s="16">
        <v>0</v>
      </c>
      <c r="T233" s="13">
        <v>0</v>
      </c>
      <c r="U233" s="13">
        <v>0</v>
      </c>
      <c r="V233" s="55" t="e">
        <f t="shared" si="72"/>
        <v>#VALUE!</v>
      </c>
    </row>
    <row r="234" spans="1:22" ht="29.25" customHeight="1">
      <c r="A234" s="159" t="s">
        <v>77</v>
      </c>
      <c r="B234" s="155" t="s">
        <v>358</v>
      </c>
      <c r="C234" s="12" t="s">
        <v>216</v>
      </c>
      <c r="D234" s="11" t="s">
        <v>329</v>
      </c>
      <c r="E234" s="15" t="s">
        <v>441</v>
      </c>
      <c r="F234" s="11">
        <v>2</v>
      </c>
      <c r="G234" s="15" t="s">
        <v>445</v>
      </c>
      <c r="H234" s="11" t="s">
        <v>329</v>
      </c>
      <c r="I234" s="11" t="s">
        <v>329</v>
      </c>
      <c r="J234" s="11" t="s">
        <v>329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f>R235</f>
        <v>0</v>
      </c>
      <c r="S234" s="13">
        <f>S235</f>
        <v>0</v>
      </c>
      <c r="T234" s="13">
        <f>T235</f>
        <v>0</v>
      </c>
      <c r="U234" s="13">
        <f>U235</f>
        <v>0</v>
      </c>
      <c r="V234" s="55">
        <f t="shared" si="72"/>
        <v>0</v>
      </c>
    </row>
    <row r="235" spans="1:22" ht="33.75" customHeight="1">
      <c r="A235" s="162"/>
      <c r="B235" s="126"/>
      <c r="C235" s="12" t="s">
        <v>460</v>
      </c>
      <c r="D235" s="11" t="s">
        <v>329</v>
      </c>
      <c r="E235" s="15" t="s">
        <v>441</v>
      </c>
      <c r="F235" s="11">
        <v>2</v>
      </c>
      <c r="G235" s="15" t="s">
        <v>445</v>
      </c>
      <c r="H235" s="11" t="s">
        <v>329</v>
      </c>
      <c r="I235" s="11" t="s">
        <v>329</v>
      </c>
      <c r="J235" s="11" t="s">
        <v>329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f>R237</f>
        <v>0</v>
      </c>
      <c r="S235" s="13">
        <f>S237</f>
        <v>0</v>
      </c>
      <c r="T235" s="13">
        <f>T237</f>
        <v>0</v>
      </c>
      <c r="U235" s="13">
        <f>U237</f>
        <v>0</v>
      </c>
      <c r="V235" s="55">
        <f t="shared" si="72"/>
        <v>0</v>
      </c>
    </row>
    <row r="236" spans="1:22" ht="60" customHeight="1">
      <c r="A236" s="162"/>
      <c r="B236" s="126"/>
      <c r="C236" s="12" t="s">
        <v>337</v>
      </c>
      <c r="D236" s="11">
        <v>805</v>
      </c>
      <c r="E236" s="15" t="s">
        <v>441</v>
      </c>
      <c r="F236" s="11">
        <v>2</v>
      </c>
      <c r="G236" s="15" t="s">
        <v>445</v>
      </c>
      <c r="H236" s="11" t="s">
        <v>329</v>
      </c>
      <c r="I236" s="11" t="s">
        <v>329</v>
      </c>
      <c r="J236" s="11" t="s">
        <v>329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 t="s">
        <v>372</v>
      </c>
      <c r="Q236" s="13" t="s">
        <v>372</v>
      </c>
      <c r="R236" s="13" t="s">
        <v>372</v>
      </c>
      <c r="S236" s="13" t="s">
        <v>372</v>
      </c>
      <c r="T236" s="13" t="s">
        <v>372</v>
      </c>
      <c r="U236" s="13" t="s">
        <v>372</v>
      </c>
      <c r="V236" s="55" t="e">
        <f t="shared" si="72"/>
        <v>#VALUE!</v>
      </c>
    </row>
    <row r="237" spans="1:22" ht="143.25" customHeight="1">
      <c r="A237" s="160"/>
      <c r="B237" s="158"/>
      <c r="C237" s="12" t="s">
        <v>17</v>
      </c>
      <c r="D237" s="11">
        <v>805</v>
      </c>
      <c r="E237" s="15" t="s">
        <v>441</v>
      </c>
      <c r="F237" s="11">
        <v>2</v>
      </c>
      <c r="G237" s="15" t="s">
        <v>445</v>
      </c>
      <c r="H237" s="11"/>
      <c r="I237" s="11"/>
      <c r="J237" s="11"/>
      <c r="K237" s="13" t="s">
        <v>372</v>
      </c>
      <c r="L237" s="13" t="s">
        <v>372</v>
      </c>
      <c r="M237" s="13" t="s">
        <v>372</v>
      </c>
      <c r="N237" s="13" t="s">
        <v>372</v>
      </c>
      <c r="O237" s="13" t="s">
        <v>372</v>
      </c>
      <c r="P237" s="13">
        <v>0</v>
      </c>
      <c r="Q237" s="13">
        <v>0</v>
      </c>
      <c r="R237" s="13">
        <v>0</v>
      </c>
      <c r="S237" s="16">
        <v>0</v>
      </c>
      <c r="T237" s="13">
        <v>0</v>
      </c>
      <c r="U237" s="13">
        <v>0</v>
      </c>
      <c r="V237" s="55" t="e">
        <f t="shared" si="72"/>
        <v>#VALUE!</v>
      </c>
    </row>
    <row r="238" spans="1:22" ht="31.5" customHeight="1">
      <c r="A238" s="159" t="s">
        <v>78</v>
      </c>
      <c r="B238" s="155" t="s">
        <v>359</v>
      </c>
      <c r="C238" s="12" t="s">
        <v>216</v>
      </c>
      <c r="D238" s="11" t="s">
        <v>329</v>
      </c>
      <c r="E238" s="15" t="s">
        <v>441</v>
      </c>
      <c r="F238" s="11">
        <v>2</v>
      </c>
      <c r="G238" s="15" t="s">
        <v>446</v>
      </c>
      <c r="H238" s="11">
        <v>1002</v>
      </c>
      <c r="I238" s="10" t="s">
        <v>305</v>
      </c>
      <c r="J238" s="11">
        <v>400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f>Q239</f>
        <v>0</v>
      </c>
      <c r="R238" s="13">
        <f>R239</f>
        <v>0</v>
      </c>
      <c r="S238" s="13">
        <f aca="true" t="shared" si="78" ref="S238:U239">S239</f>
        <v>0</v>
      </c>
      <c r="T238" s="13">
        <f t="shared" si="78"/>
        <v>0</v>
      </c>
      <c r="U238" s="13">
        <f t="shared" si="78"/>
        <v>0</v>
      </c>
      <c r="V238" s="55">
        <f t="shared" si="72"/>
        <v>0</v>
      </c>
    </row>
    <row r="239" spans="1:22" ht="36" customHeight="1">
      <c r="A239" s="162"/>
      <c r="B239" s="126"/>
      <c r="C239" s="12" t="s">
        <v>460</v>
      </c>
      <c r="D239" s="11" t="s">
        <v>329</v>
      </c>
      <c r="E239" s="15" t="s">
        <v>441</v>
      </c>
      <c r="F239" s="11">
        <v>2</v>
      </c>
      <c r="G239" s="15" t="s">
        <v>446</v>
      </c>
      <c r="H239" s="11">
        <v>1002</v>
      </c>
      <c r="I239" s="10" t="s">
        <v>305</v>
      </c>
      <c r="J239" s="11">
        <v>400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f>Q240</f>
        <v>0</v>
      </c>
      <c r="R239" s="13">
        <f>R240</f>
        <v>0</v>
      </c>
      <c r="S239" s="13">
        <f t="shared" si="78"/>
        <v>0</v>
      </c>
      <c r="T239" s="13">
        <f t="shared" si="78"/>
        <v>0</v>
      </c>
      <c r="U239" s="13">
        <f t="shared" si="78"/>
        <v>0</v>
      </c>
      <c r="V239" s="55">
        <f t="shared" si="72"/>
        <v>0</v>
      </c>
    </row>
    <row r="240" spans="1:22" ht="139.5" customHeight="1">
      <c r="A240" s="161"/>
      <c r="B240" s="156"/>
      <c r="C240" s="12" t="s">
        <v>463</v>
      </c>
      <c r="D240" s="11">
        <v>808</v>
      </c>
      <c r="E240" s="15" t="s">
        <v>441</v>
      </c>
      <c r="F240" s="11">
        <v>2</v>
      </c>
      <c r="G240" s="15" t="s">
        <v>446</v>
      </c>
      <c r="H240" s="11">
        <v>1002</v>
      </c>
      <c r="I240" s="10" t="s">
        <v>305</v>
      </c>
      <c r="J240" s="11">
        <v>400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6">
        <v>0</v>
      </c>
      <c r="T240" s="13">
        <v>0</v>
      </c>
      <c r="U240" s="13">
        <v>0</v>
      </c>
      <c r="V240" s="55">
        <f t="shared" si="72"/>
        <v>0</v>
      </c>
    </row>
    <row r="241" spans="1:22" ht="31.5" customHeight="1">
      <c r="A241" s="159" t="s">
        <v>240</v>
      </c>
      <c r="B241" s="155" t="s">
        <v>241</v>
      </c>
      <c r="C241" s="12" t="s">
        <v>160</v>
      </c>
      <c r="D241" s="11" t="s">
        <v>329</v>
      </c>
      <c r="E241" s="15" t="s">
        <v>441</v>
      </c>
      <c r="F241" s="11">
        <v>2</v>
      </c>
      <c r="G241" s="15" t="s">
        <v>238</v>
      </c>
      <c r="H241" s="11"/>
      <c r="I241" s="10"/>
      <c r="J241" s="11"/>
      <c r="K241" s="13" t="s">
        <v>372</v>
      </c>
      <c r="L241" s="13" t="s">
        <v>372</v>
      </c>
      <c r="M241" s="13" t="s">
        <v>372</v>
      </c>
      <c r="N241" s="13" t="s">
        <v>372</v>
      </c>
      <c r="O241" s="13" t="s">
        <v>372</v>
      </c>
      <c r="P241" s="13">
        <f aca="true" t="shared" si="79" ref="P241:U241">P242</f>
        <v>30961.25</v>
      </c>
      <c r="Q241" s="13">
        <f t="shared" si="79"/>
        <v>23328.25</v>
      </c>
      <c r="R241" s="13">
        <f>R245+R246</f>
        <v>22587.781000000003</v>
      </c>
      <c r="S241" s="13">
        <f>S245+S246</f>
        <v>280813.597</v>
      </c>
      <c r="T241" s="13">
        <f t="shared" si="79"/>
        <v>6261.25</v>
      </c>
      <c r="U241" s="13">
        <f t="shared" si="79"/>
        <v>6261.25</v>
      </c>
      <c r="V241" s="55">
        <f>P241+Q241+R241+S241+T241+U241</f>
        <v>370213.378</v>
      </c>
    </row>
    <row r="242" spans="1:22" ht="33.75" customHeight="1">
      <c r="A242" s="162"/>
      <c r="B242" s="126"/>
      <c r="C242" s="12" t="s">
        <v>460</v>
      </c>
      <c r="D242" s="11" t="s">
        <v>329</v>
      </c>
      <c r="E242" s="15" t="s">
        <v>441</v>
      </c>
      <c r="F242" s="11">
        <v>2</v>
      </c>
      <c r="G242" s="15" t="s">
        <v>238</v>
      </c>
      <c r="H242" s="11"/>
      <c r="I242" s="10"/>
      <c r="J242" s="11"/>
      <c r="K242" s="13" t="s">
        <v>372</v>
      </c>
      <c r="L242" s="13" t="s">
        <v>372</v>
      </c>
      <c r="M242" s="13" t="s">
        <v>372</v>
      </c>
      <c r="N242" s="13" t="s">
        <v>372</v>
      </c>
      <c r="O242" s="13" t="s">
        <v>372</v>
      </c>
      <c r="P242" s="13">
        <f aca="true" t="shared" si="80" ref="P242:U242">P245</f>
        <v>30961.25</v>
      </c>
      <c r="Q242" s="13">
        <f t="shared" si="80"/>
        <v>23328.25</v>
      </c>
      <c r="R242" s="13">
        <f>R241</f>
        <v>22587.781000000003</v>
      </c>
      <c r="S242" s="13">
        <f>S241</f>
        <v>280813.597</v>
      </c>
      <c r="T242" s="13">
        <f t="shared" si="80"/>
        <v>6261.25</v>
      </c>
      <c r="U242" s="13">
        <f t="shared" si="80"/>
        <v>6261.25</v>
      </c>
      <c r="V242" s="55">
        <f>P242+Q242+R242+S242+T242+U242</f>
        <v>370213.378</v>
      </c>
    </row>
    <row r="243" spans="1:22" ht="42" customHeight="1">
      <c r="A243" s="162"/>
      <c r="B243" s="126"/>
      <c r="C243" s="12" t="s">
        <v>461</v>
      </c>
      <c r="D243" s="11" t="s">
        <v>329</v>
      </c>
      <c r="E243" s="15" t="s">
        <v>441</v>
      </c>
      <c r="F243" s="11">
        <v>2</v>
      </c>
      <c r="G243" s="15" t="s">
        <v>238</v>
      </c>
      <c r="H243" s="11"/>
      <c r="I243" s="10"/>
      <c r="J243" s="11"/>
      <c r="K243" s="13" t="s">
        <v>372</v>
      </c>
      <c r="L243" s="13" t="s">
        <v>372</v>
      </c>
      <c r="M243" s="13" t="s">
        <v>372</v>
      </c>
      <c r="N243" s="13" t="s">
        <v>372</v>
      </c>
      <c r="O243" s="13" t="s">
        <v>372</v>
      </c>
      <c r="P243" s="13">
        <f>P248</f>
        <v>24700</v>
      </c>
      <c r="Q243" s="13">
        <v>0</v>
      </c>
      <c r="R243" s="13">
        <v>0</v>
      </c>
      <c r="S243" s="16">
        <v>0</v>
      </c>
      <c r="T243" s="13">
        <v>0</v>
      </c>
      <c r="U243" s="13">
        <v>0</v>
      </c>
      <c r="V243" s="55">
        <f>P243+Q243+R243+S243+T243+U243</f>
        <v>24700</v>
      </c>
    </row>
    <row r="244" spans="1:22" ht="63.75" customHeight="1">
      <c r="A244" s="128"/>
      <c r="B244" s="127"/>
      <c r="C244" s="12" t="s">
        <v>221</v>
      </c>
      <c r="D244" s="11" t="s">
        <v>329</v>
      </c>
      <c r="E244" s="15" t="s">
        <v>441</v>
      </c>
      <c r="F244" s="11">
        <v>2</v>
      </c>
      <c r="G244" s="15" t="s">
        <v>238</v>
      </c>
      <c r="H244" s="11"/>
      <c r="I244" s="10"/>
      <c r="J244" s="11"/>
      <c r="K244" s="13" t="s">
        <v>372</v>
      </c>
      <c r="L244" s="13" t="s">
        <v>372</v>
      </c>
      <c r="M244" s="13" t="s">
        <v>372</v>
      </c>
      <c r="N244" s="13" t="s">
        <v>372</v>
      </c>
      <c r="O244" s="13" t="s">
        <v>372</v>
      </c>
      <c r="P244" s="13" t="s">
        <v>372</v>
      </c>
      <c r="Q244" s="13" t="s">
        <v>372</v>
      </c>
      <c r="R244" s="13" t="s">
        <v>372</v>
      </c>
      <c r="S244" s="13" t="s">
        <v>372</v>
      </c>
      <c r="T244" s="13" t="s">
        <v>372</v>
      </c>
      <c r="U244" s="13" t="s">
        <v>372</v>
      </c>
      <c r="V244" s="55" t="e">
        <f>P244+Q244+R244+S244+T244+U244</f>
        <v>#VALUE!</v>
      </c>
    </row>
    <row r="245" spans="1:22" ht="99" customHeight="1">
      <c r="A245" s="128"/>
      <c r="B245" s="127"/>
      <c r="C245" s="12" t="s">
        <v>17</v>
      </c>
      <c r="D245" s="11" t="s">
        <v>329</v>
      </c>
      <c r="E245" s="15" t="s">
        <v>441</v>
      </c>
      <c r="F245" s="11">
        <v>2</v>
      </c>
      <c r="G245" s="15" t="s">
        <v>238</v>
      </c>
      <c r="H245" s="11"/>
      <c r="I245" s="10"/>
      <c r="J245" s="11"/>
      <c r="K245" s="13" t="s">
        <v>372</v>
      </c>
      <c r="L245" s="13" t="s">
        <v>372</v>
      </c>
      <c r="M245" s="13" t="s">
        <v>372</v>
      </c>
      <c r="N245" s="13" t="s">
        <v>372</v>
      </c>
      <c r="O245" s="13" t="s">
        <v>372</v>
      </c>
      <c r="P245" s="13">
        <f aca="true" t="shared" si="81" ref="P245:U245">P248+P250</f>
        <v>30961.25</v>
      </c>
      <c r="Q245" s="13">
        <f t="shared" si="81"/>
        <v>23328.25</v>
      </c>
      <c r="R245" s="13">
        <f t="shared" si="81"/>
        <v>6261.25</v>
      </c>
      <c r="S245" s="13">
        <f t="shared" si="81"/>
        <v>6261.25</v>
      </c>
      <c r="T245" s="13">
        <f t="shared" si="81"/>
        <v>6261.25</v>
      </c>
      <c r="U245" s="13">
        <f t="shared" si="81"/>
        <v>6261.25</v>
      </c>
      <c r="V245" s="55" t="e">
        <f t="shared" si="72"/>
        <v>#VALUE!</v>
      </c>
    </row>
    <row r="246" spans="1:22" ht="63" customHeight="1">
      <c r="A246" s="130"/>
      <c r="B246" s="132"/>
      <c r="C246" s="12" t="s">
        <v>176</v>
      </c>
      <c r="D246" s="11">
        <v>808</v>
      </c>
      <c r="E246" s="15" t="s">
        <v>441</v>
      </c>
      <c r="F246" s="11">
        <v>2</v>
      </c>
      <c r="G246" s="15" t="s">
        <v>238</v>
      </c>
      <c r="H246" s="11"/>
      <c r="I246" s="10"/>
      <c r="J246" s="11"/>
      <c r="K246" s="13" t="s">
        <v>372</v>
      </c>
      <c r="L246" s="13" t="s">
        <v>372</v>
      </c>
      <c r="M246" s="13" t="s">
        <v>372</v>
      </c>
      <c r="N246" s="13" t="s">
        <v>372</v>
      </c>
      <c r="O246" s="13" t="s">
        <v>372</v>
      </c>
      <c r="P246" s="13" t="s">
        <v>372</v>
      </c>
      <c r="Q246" s="13" t="s">
        <v>372</v>
      </c>
      <c r="R246" s="13">
        <f>R251+R252</f>
        <v>16326.531</v>
      </c>
      <c r="S246" s="13">
        <f>S251+S252</f>
        <v>274552.347</v>
      </c>
      <c r="T246" s="13">
        <v>0</v>
      </c>
      <c r="U246" s="13">
        <v>0</v>
      </c>
      <c r="V246" s="55"/>
    </row>
    <row r="247" spans="1:22" ht="61.5" customHeight="1">
      <c r="A247" s="159" t="s">
        <v>242</v>
      </c>
      <c r="B247" s="155" t="s">
        <v>224</v>
      </c>
      <c r="C247" s="12" t="s">
        <v>221</v>
      </c>
      <c r="D247" s="11">
        <v>805</v>
      </c>
      <c r="E247" s="15" t="s">
        <v>441</v>
      </c>
      <c r="F247" s="11">
        <v>2</v>
      </c>
      <c r="G247" s="15" t="s">
        <v>238</v>
      </c>
      <c r="H247" s="11"/>
      <c r="I247" s="10"/>
      <c r="J247" s="11"/>
      <c r="K247" s="13" t="s">
        <v>372</v>
      </c>
      <c r="L247" s="13" t="s">
        <v>372</v>
      </c>
      <c r="M247" s="13" t="s">
        <v>372</v>
      </c>
      <c r="N247" s="13" t="s">
        <v>372</v>
      </c>
      <c r="O247" s="13" t="s">
        <v>372</v>
      </c>
      <c r="P247" s="13" t="s">
        <v>372</v>
      </c>
      <c r="Q247" s="13" t="s">
        <v>372</v>
      </c>
      <c r="R247" s="13" t="s">
        <v>372</v>
      </c>
      <c r="S247" s="13" t="s">
        <v>372</v>
      </c>
      <c r="T247" s="13" t="s">
        <v>372</v>
      </c>
      <c r="U247" s="13" t="s">
        <v>372</v>
      </c>
      <c r="V247" s="55"/>
    </row>
    <row r="248" spans="1:22" ht="117" customHeight="1">
      <c r="A248" s="161"/>
      <c r="B248" s="156"/>
      <c r="C248" s="12" t="s">
        <v>17</v>
      </c>
      <c r="D248" s="11">
        <v>805</v>
      </c>
      <c r="E248" s="15" t="s">
        <v>441</v>
      </c>
      <c r="F248" s="11">
        <v>2</v>
      </c>
      <c r="G248" s="15" t="s">
        <v>238</v>
      </c>
      <c r="H248" s="11"/>
      <c r="I248" s="10"/>
      <c r="J248" s="11"/>
      <c r="K248" s="13" t="s">
        <v>372</v>
      </c>
      <c r="L248" s="13" t="s">
        <v>372</v>
      </c>
      <c r="M248" s="13" t="s">
        <v>372</v>
      </c>
      <c r="N248" s="13" t="s">
        <v>372</v>
      </c>
      <c r="O248" s="13" t="s">
        <v>372</v>
      </c>
      <c r="P248" s="13">
        <v>24700</v>
      </c>
      <c r="Q248" s="13">
        <v>0</v>
      </c>
      <c r="R248" s="13">
        <v>0</v>
      </c>
      <c r="S248" s="16">
        <v>0</v>
      </c>
      <c r="T248" s="13">
        <v>0</v>
      </c>
      <c r="U248" s="13">
        <v>0</v>
      </c>
      <c r="V248" s="55" t="e">
        <f t="shared" si="72"/>
        <v>#VALUE!</v>
      </c>
    </row>
    <row r="249" spans="1:22" ht="59.25" customHeight="1">
      <c r="A249" s="159" t="s">
        <v>243</v>
      </c>
      <c r="B249" s="155" t="s">
        <v>213</v>
      </c>
      <c r="C249" s="12" t="s">
        <v>221</v>
      </c>
      <c r="D249" s="11">
        <v>805</v>
      </c>
      <c r="E249" s="15" t="s">
        <v>441</v>
      </c>
      <c r="F249" s="11">
        <v>2</v>
      </c>
      <c r="G249" s="15" t="s">
        <v>238</v>
      </c>
      <c r="H249" s="11"/>
      <c r="I249" s="10"/>
      <c r="J249" s="11"/>
      <c r="K249" s="13" t="s">
        <v>372</v>
      </c>
      <c r="L249" s="13" t="s">
        <v>372</v>
      </c>
      <c r="M249" s="13" t="s">
        <v>372</v>
      </c>
      <c r="N249" s="13" t="s">
        <v>372</v>
      </c>
      <c r="O249" s="13" t="s">
        <v>372</v>
      </c>
      <c r="P249" s="13" t="s">
        <v>372</v>
      </c>
      <c r="Q249" s="13" t="s">
        <v>372</v>
      </c>
      <c r="R249" s="13" t="s">
        <v>372</v>
      </c>
      <c r="S249" s="13" t="s">
        <v>372</v>
      </c>
      <c r="T249" s="13" t="s">
        <v>372</v>
      </c>
      <c r="U249" s="13" t="s">
        <v>372</v>
      </c>
      <c r="V249" s="55"/>
    </row>
    <row r="250" spans="1:22" ht="109.5" customHeight="1">
      <c r="A250" s="161"/>
      <c r="B250" s="156"/>
      <c r="C250" s="12" t="s">
        <v>17</v>
      </c>
      <c r="D250" s="11">
        <v>805</v>
      </c>
      <c r="E250" s="15" t="s">
        <v>441</v>
      </c>
      <c r="F250" s="11">
        <v>2</v>
      </c>
      <c r="G250" s="15" t="s">
        <v>238</v>
      </c>
      <c r="H250" s="11"/>
      <c r="I250" s="10"/>
      <c r="J250" s="11"/>
      <c r="K250" s="13" t="s">
        <v>372</v>
      </c>
      <c r="L250" s="13" t="s">
        <v>372</v>
      </c>
      <c r="M250" s="13" t="s">
        <v>372</v>
      </c>
      <c r="N250" s="13" t="s">
        <v>372</v>
      </c>
      <c r="O250" s="13" t="s">
        <v>372</v>
      </c>
      <c r="P250" s="13">
        <v>6261.25</v>
      </c>
      <c r="Q250" s="103">
        <v>23328.25</v>
      </c>
      <c r="R250" s="103">
        <v>6261.25</v>
      </c>
      <c r="S250" s="104">
        <v>6261.25</v>
      </c>
      <c r="T250" s="16">
        <v>6261.25</v>
      </c>
      <c r="U250" s="16">
        <v>6261.25</v>
      </c>
      <c r="V250" s="55" t="e">
        <f t="shared" si="72"/>
        <v>#VALUE!</v>
      </c>
    </row>
    <row r="251" spans="1:22" ht="78" customHeight="1">
      <c r="A251" s="85" t="s">
        <v>172</v>
      </c>
      <c r="B251" s="113" t="s">
        <v>174</v>
      </c>
      <c r="C251" s="12" t="s">
        <v>176</v>
      </c>
      <c r="D251" s="11">
        <v>808</v>
      </c>
      <c r="E251" s="15" t="s">
        <v>441</v>
      </c>
      <c r="F251" s="11">
        <v>2</v>
      </c>
      <c r="G251" s="15" t="s">
        <v>238</v>
      </c>
      <c r="H251" s="11"/>
      <c r="I251" s="10"/>
      <c r="J251" s="11"/>
      <c r="K251" s="13" t="s">
        <v>372</v>
      </c>
      <c r="L251" s="13" t="s">
        <v>372</v>
      </c>
      <c r="M251" s="13" t="s">
        <v>372</v>
      </c>
      <c r="N251" s="13" t="s">
        <v>372</v>
      </c>
      <c r="O251" s="13" t="s">
        <v>372</v>
      </c>
      <c r="P251" s="13" t="s">
        <v>372</v>
      </c>
      <c r="Q251" s="13" t="s">
        <v>372</v>
      </c>
      <c r="R251" s="103">
        <v>0</v>
      </c>
      <c r="S251" s="104">
        <v>0</v>
      </c>
      <c r="T251" s="16">
        <v>0</v>
      </c>
      <c r="U251" s="16">
        <v>0</v>
      </c>
      <c r="V251" s="55"/>
    </row>
    <row r="252" spans="1:22" ht="141" customHeight="1">
      <c r="A252" s="85" t="s">
        <v>173</v>
      </c>
      <c r="B252" s="113" t="s">
        <v>175</v>
      </c>
      <c r="C252" s="12" t="s">
        <v>176</v>
      </c>
      <c r="D252" s="11">
        <v>808</v>
      </c>
      <c r="E252" s="15" t="s">
        <v>441</v>
      </c>
      <c r="F252" s="11">
        <v>2</v>
      </c>
      <c r="G252" s="15" t="s">
        <v>238</v>
      </c>
      <c r="H252" s="11"/>
      <c r="I252" s="10"/>
      <c r="J252" s="11"/>
      <c r="K252" s="13" t="s">
        <v>372</v>
      </c>
      <c r="L252" s="13" t="s">
        <v>372</v>
      </c>
      <c r="M252" s="13" t="s">
        <v>372</v>
      </c>
      <c r="N252" s="13" t="s">
        <v>372</v>
      </c>
      <c r="O252" s="13" t="s">
        <v>372</v>
      </c>
      <c r="P252" s="13" t="s">
        <v>372</v>
      </c>
      <c r="Q252" s="13" t="s">
        <v>372</v>
      </c>
      <c r="R252" s="103">
        <v>16326.531</v>
      </c>
      <c r="S252" s="104">
        <v>274552.347</v>
      </c>
      <c r="T252" s="16">
        <v>0</v>
      </c>
      <c r="U252" s="16">
        <v>0</v>
      </c>
      <c r="V252" s="55"/>
    </row>
    <row r="253" spans="1:22" ht="22.5" customHeight="1">
      <c r="A253" s="120" t="s">
        <v>188</v>
      </c>
      <c r="B253" s="163" t="s">
        <v>360</v>
      </c>
      <c r="C253" s="12" t="s">
        <v>216</v>
      </c>
      <c r="D253" s="11" t="s">
        <v>329</v>
      </c>
      <c r="E253" s="15" t="s">
        <v>441</v>
      </c>
      <c r="F253" s="15" t="s">
        <v>459</v>
      </c>
      <c r="G253" s="15" t="s">
        <v>329</v>
      </c>
      <c r="H253" s="11" t="s">
        <v>329</v>
      </c>
      <c r="I253" s="11" t="s">
        <v>329</v>
      </c>
      <c r="J253" s="11" t="s">
        <v>329</v>
      </c>
      <c r="K253" s="13">
        <v>2028468.6800000002</v>
      </c>
      <c r="L253" s="13">
        <v>2038868.0690000004</v>
      </c>
      <c r="M253" s="13">
        <v>2094813.992</v>
      </c>
      <c r="N253" s="13">
        <v>2356273.939</v>
      </c>
      <c r="O253" s="13">
        <v>2562367.1119999997</v>
      </c>
      <c r="P253" s="13">
        <f aca="true" t="shared" si="82" ref="P253:U253">P254</f>
        <v>2819572.408</v>
      </c>
      <c r="Q253" s="13">
        <f t="shared" si="82"/>
        <v>6110258.994999999</v>
      </c>
      <c r="R253" s="13">
        <f t="shared" si="82"/>
        <v>4068764.869</v>
      </c>
      <c r="S253" s="13">
        <f t="shared" si="82"/>
        <v>4103722.2589999996</v>
      </c>
      <c r="T253" s="13">
        <f t="shared" si="82"/>
        <v>2685078.157</v>
      </c>
      <c r="U253" s="13">
        <f t="shared" si="82"/>
        <v>2732426.771</v>
      </c>
      <c r="V253" s="55">
        <f t="shared" si="72"/>
        <v>33600615.251</v>
      </c>
    </row>
    <row r="254" spans="1:22" ht="22.5" customHeight="1">
      <c r="A254" s="120"/>
      <c r="B254" s="163"/>
      <c r="C254" s="12" t="s">
        <v>0</v>
      </c>
      <c r="D254" s="11" t="s">
        <v>329</v>
      </c>
      <c r="E254" s="15" t="s">
        <v>441</v>
      </c>
      <c r="F254" s="15" t="s">
        <v>459</v>
      </c>
      <c r="G254" s="15" t="s">
        <v>329</v>
      </c>
      <c r="H254" s="11"/>
      <c r="I254" s="11"/>
      <c r="J254" s="11"/>
      <c r="K254" s="13">
        <f>K256+K257+K259+K260</f>
        <v>2028468.6800000002</v>
      </c>
      <c r="L254" s="13">
        <f>L256+L257+L259+L260</f>
        <v>2038868.0690000001</v>
      </c>
      <c r="M254" s="13">
        <f>M256+M257+M259+M260</f>
        <v>2094813.992</v>
      </c>
      <c r="N254" s="13">
        <f>N256+N257+N259+N260</f>
        <v>2356273.939</v>
      </c>
      <c r="O254" s="13">
        <f>O256+O257+O259+O260</f>
        <v>2562367.112</v>
      </c>
      <c r="P254" s="13">
        <f aca="true" t="shared" si="83" ref="P254:U254">P256+P258+P259+P260</f>
        <v>2819572.408</v>
      </c>
      <c r="Q254" s="13">
        <f t="shared" si="83"/>
        <v>6110258.994999999</v>
      </c>
      <c r="R254" s="13">
        <f t="shared" si="83"/>
        <v>4068764.869</v>
      </c>
      <c r="S254" s="13">
        <f t="shared" si="83"/>
        <v>4103722.2589999996</v>
      </c>
      <c r="T254" s="13">
        <f t="shared" si="83"/>
        <v>2685078.157</v>
      </c>
      <c r="U254" s="13">
        <f t="shared" si="83"/>
        <v>2732426.771</v>
      </c>
      <c r="V254" s="55">
        <f t="shared" si="72"/>
        <v>33600615.251</v>
      </c>
    </row>
    <row r="255" spans="1:41" ht="36.75" customHeight="1">
      <c r="A255" s="120"/>
      <c r="B255" s="163"/>
      <c r="C255" s="12" t="s">
        <v>461</v>
      </c>
      <c r="D255" s="11" t="s">
        <v>329</v>
      </c>
      <c r="E255" s="15" t="s">
        <v>441</v>
      </c>
      <c r="F255" s="15" t="s">
        <v>459</v>
      </c>
      <c r="G255" s="15" t="s">
        <v>329</v>
      </c>
      <c r="H255" s="11"/>
      <c r="I255" s="11"/>
      <c r="J255" s="11"/>
      <c r="K255" s="13">
        <v>581001.7</v>
      </c>
      <c r="L255" s="13">
        <v>624383.3</v>
      </c>
      <c r="M255" s="13">
        <v>673272.6</v>
      </c>
      <c r="N255" s="13">
        <v>685331.6</v>
      </c>
      <c r="O255" s="13">
        <v>789841.2</v>
      </c>
      <c r="P255" s="16">
        <f>P263+P309+P336+P388+P405</f>
        <v>1215320.9</v>
      </c>
      <c r="Q255" s="16">
        <f>Q263+Q309+Q329+Q336+Q388+Q405</f>
        <v>3990692.9960000003</v>
      </c>
      <c r="R255" s="16">
        <f>R263+R309+R329+R336+R388+R405</f>
        <v>2315440</v>
      </c>
      <c r="S255" s="16">
        <f>S263+S309+S329+S336+S388+S405</f>
        <v>2348171.9</v>
      </c>
      <c r="T255" s="16">
        <f>T263+T309+T336+T388+T405</f>
        <v>1021986.3999999999</v>
      </c>
      <c r="U255" s="16">
        <f>U263+U309+U336+U388+U405</f>
        <v>1021986.3999999999</v>
      </c>
      <c r="V255" s="55">
        <f t="shared" si="72"/>
        <v>15267428.996000001</v>
      </c>
      <c r="AO255" s="42">
        <f>V254-V255</f>
        <v>18333186.255000003</v>
      </c>
    </row>
    <row r="256" spans="1:22" ht="190.5" customHeight="1">
      <c r="A256" s="97"/>
      <c r="B256" s="164"/>
      <c r="C256" s="93" t="s">
        <v>361</v>
      </c>
      <c r="D256" s="14">
        <v>840</v>
      </c>
      <c r="E256" s="15" t="s">
        <v>441</v>
      </c>
      <c r="F256" s="15" t="s">
        <v>459</v>
      </c>
      <c r="G256" s="15" t="s">
        <v>329</v>
      </c>
      <c r="H256" s="11" t="s">
        <v>329</v>
      </c>
      <c r="I256" s="11" t="s">
        <v>329</v>
      </c>
      <c r="J256" s="11" t="s">
        <v>329</v>
      </c>
      <c r="K256" s="13">
        <f>K266+K312+K332+K345+K354+K367+K370</f>
        <v>300166.93200000003</v>
      </c>
      <c r="L256" s="13">
        <f>L266+L312+L332+L345+L354+L367+L370</f>
        <v>323033.732</v>
      </c>
      <c r="M256" s="13">
        <f>M266+M312+M332+M345+M354+M367+M370</f>
        <v>337878.575</v>
      </c>
      <c r="N256" s="13">
        <f>N266+N312+N332+N345+N354+N367+N370</f>
        <v>372339.113</v>
      </c>
      <c r="O256" s="13">
        <f>O266+O312+O332+O345+O354+O367+O370</f>
        <v>410131.75700000004</v>
      </c>
      <c r="P256" s="13">
        <f aca="true" t="shared" si="84" ref="P256:U256">P266+P312+P332+P345+P354+P367+P370+P408</f>
        <v>0</v>
      </c>
      <c r="Q256" s="13">
        <f t="shared" si="84"/>
        <v>0</v>
      </c>
      <c r="R256" s="13">
        <f t="shared" si="84"/>
        <v>0</v>
      </c>
      <c r="S256" s="13">
        <f t="shared" si="84"/>
        <v>0</v>
      </c>
      <c r="T256" s="13">
        <f t="shared" si="84"/>
        <v>0</v>
      </c>
      <c r="U256" s="13">
        <f t="shared" si="84"/>
        <v>0</v>
      </c>
      <c r="V256" s="55">
        <f t="shared" si="72"/>
        <v>1743550.109</v>
      </c>
    </row>
    <row r="257" spans="1:22" ht="77.25" customHeight="1">
      <c r="A257" s="97"/>
      <c r="B257" s="164"/>
      <c r="C257" s="12" t="s">
        <v>244</v>
      </c>
      <c r="D257" s="11">
        <v>805</v>
      </c>
      <c r="E257" s="15" t="s">
        <v>441</v>
      </c>
      <c r="F257" s="15" t="s">
        <v>459</v>
      </c>
      <c r="G257" s="15" t="s">
        <v>329</v>
      </c>
      <c r="H257" s="11" t="s">
        <v>329</v>
      </c>
      <c r="I257" s="11" t="s">
        <v>329</v>
      </c>
      <c r="J257" s="11" t="s">
        <v>329</v>
      </c>
      <c r="K257" s="13">
        <f>K264+K310+K330+K337+K348+K352+K363+K374+K380+K384+K389+K395</f>
        <v>1728293.0480000002</v>
      </c>
      <c r="L257" s="13">
        <f>L264+L310+L330+L337+L348+L352+L363+L374+L380+L384+L389+L395</f>
        <v>1715834.337</v>
      </c>
      <c r="M257" s="13">
        <f>M264+M310+M330+M337+M348+M352+M363+M374+M380+M384+M389+M395</f>
        <v>1730287.719</v>
      </c>
      <c r="N257" s="13">
        <f>N264+N310+N330+N337+N348+N352+N363+N374+N380+N384+N389+N395</f>
        <v>1983932.6509999998</v>
      </c>
      <c r="O257" s="13">
        <f>O264+O310+O330+O337+O348+O352+O363+O374+O380+O384+O389+O395</f>
        <v>2152233.18</v>
      </c>
      <c r="P257" s="13" t="s">
        <v>372</v>
      </c>
      <c r="Q257" s="13" t="s">
        <v>372</v>
      </c>
      <c r="R257" s="13" t="s">
        <v>372</v>
      </c>
      <c r="S257" s="13" t="s">
        <v>372</v>
      </c>
      <c r="T257" s="13" t="s">
        <v>372</v>
      </c>
      <c r="U257" s="13" t="s">
        <v>372</v>
      </c>
      <c r="V257" s="55" t="e">
        <f t="shared" si="72"/>
        <v>#VALUE!</v>
      </c>
    </row>
    <row r="258" spans="1:22" ht="143.25" customHeight="1">
      <c r="A258" s="97"/>
      <c r="B258" s="164"/>
      <c r="C258" s="12" t="s">
        <v>10</v>
      </c>
      <c r="D258" s="11">
        <v>805</v>
      </c>
      <c r="E258" s="15" t="s">
        <v>441</v>
      </c>
      <c r="F258" s="15" t="s">
        <v>459</v>
      </c>
      <c r="G258" s="15" t="s">
        <v>329</v>
      </c>
      <c r="H258" s="11"/>
      <c r="I258" s="11"/>
      <c r="J258" s="11"/>
      <c r="K258" s="13" t="s">
        <v>372</v>
      </c>
      <c r="L258" s="13" t="s">
        <v>372</v>
      </c>
      <c r="M258" s="13" t="s">
        <v>372</v>
      </c>
      <c r="N258" s="13" t="s">
        <v>372</v>
      </c>
      <c r="O258" s="13" t="s">
        <v>372</v>
      </c>
      <c r="P258" s="13">
        <f>P265+P311+P331+P338+P349+P353+P364+P375+P381+P385+P390+P396+P407+P371</f>
        <v>2819570.233</v>
      </c>
      <c r="Q258" s="13">
        <f>Q265+Q311+Q331+Q338+Q349+Q353+Q364+Q375+Q381+Q385+Q390+Q396+Q407+Q371+Q399+Q402</f>
        <v>6110256.819999999</v>
      </c>
      <c r="R258" s="13">
        <f>R265+R311+R331+R338+R349+R353+R364+R375+R381+R385+R390+R396+R407+R371+R399+R402</f>
        <v>4068762.694</v>
      </c>
      <c r="S258" s="13">
        <f>S265+S311+S331+S338+S349+S353+S364+S375+S381+S385+S390+S396+S407+S371+S399+S402</f>
        <v>4103720.084</v>
      </c>
      <c r="T258" s="13">
        <f>T265+T311+T331+T338+T349+T353+T364+T375+T381+T385+T390+T396+T407+T371</f>
        <v>2685075.805</v>
      </c>
      <c r="U258" s="13">
        <f>U265+U311+U331+U338+U349+U353+U364+U375+U381+U385+U390+U396+U407+U371</f>
        <v>2732424.324</v>
      </c>
      <c r="V258" s="55" t="e">
        <f t="shared" si="72"/>
        <v>#VALUE!</v>
      </c>
    </row>
    <row r="259" spans="1:22" ht="60" customHeight="1">
      <c r="A259" s="97"/>
      <c r="B259" s="164"/>
      <c r="C259" s="12" t="s">
        <v>245</v>
      </c>
      <c r="D259" s="11">
        <v>806</v>
      </c>
      <c r="E259" s="15" t="s">
        <v>441</v>
      </c>
      <c r="F259" s="15" t="s">
        <v>459</v>
      </c>
      <c r="G259" s="15" t="s">
        <v>329</v>
      </c>
      <c r="H259" s="11" t="s">
        <v>329</v>
      </c>
      <c r="I259" s="11" t="s">
        <v>329</v>
      </c>
      <c r="J259" s="11" t="s">
        <v>329</v>
      </c>
      <c r="K259" s="13">
        <f>K267</f>
        <v>8.7</v>
      </c>
      <c r="L259" s="13">
        <f aca="true" t="shared" si="85" ref="L259:U259">L267</f>
        <v>0</v>
      </c>
      <c r="M259" s="13">
        <f t="shared" si="85"/>
        <v>2.175</v>
      </c>
      <c r="N259" s="13">
        <f t="shared" si="85"/>
        <v>2.175</v>
      </c>
      <c r="O259" s="13">
        <f t="shared" si="85"/>
        <v>2.175</v>
      </c>
      <c r="P259" s="13">
        <f>P267</f>
        <v>2.175</v>
      </c>
      <c r="Q259" s="13">
        <f t="shared" si="85"/>
        <v>2.175</v>
      </c>
      <c r="R259" s="13">
        <f t="shared" si="85"/>
        <v>2.175</v>
      </c>
      <c r="S259" s="13">
        <f t="shared" si="85"/>
        <v>2.175</v>
      </c>
      <c r="T259" s="13">
        <f t="shared" si="85"/>
        <v>2.352</v>
      </c>
      <c r="U259" s="13">
        <f t="shared" si="85"/>
        <v>2.447</v>
      </c>
      <c r="V259" s="55">
        <f t="shared" si="72"/>
        <v>28.724000000000004</v>
      </c>
    </row>
    <row r="260" spans="1:22" ht="63.75" customHeight="1">
      <c r="A260" s="97"/>
      <c r="B260" s="164"/>
      <c r="C260" s="12" t="s">
        <v>462</v>
      </c>
      <c r="D260" s="11">
        <v>808</v>
      </c>
      <c r="E260" s="15" t="s">
        <v>441</v>
      </c>
      <c r="F260" s="15" t="s">
        <v>459</v>
      </c>
      <c r="G260" s="15" t="s">
        <v>329</v>
      </c>
      <c r="H260" s="11" t="s">
        <v>329</v>
      </c>
      <c r="I260" s="11" t="s">
        <v>329</v>
      </c>
      <c r="J260" s="11" t="s">
        <v>329</v>
      </c>
      <c r="K260" s="13">
        <f>K333</f>
        <v>0</v>
      </c>
      <c r="L260" s="13">
        <f aca="true" t="shared" si="86" ref="L260:U260">L333</f>
        <v>0</v>
      </c>
      <c r="M260" s="13">
        <f t="shared" si="86"/>
        <v>26645.523</v>
      </c>
      <c r="N260" s="13">
        <f t="shared" si="86"/>
        <v>0</v>
      </c>
      <c r="O260" s="13">
        <f t="shared" si="86"/>
        <v>0</v>
      </c>
      <c r="P260" s="13">
        <f t="shared" si="86"/>
        <v>0</v>
      </c>
      <c r="Q260" s="13">
        <f t="shared" si="86"/>
        <v>0</v>
      </c>
      <c r="R260" s="13">
        <f t="shared" si="86"/>
        <v>0</v>
      </c>
      <c r="S260" s="13">
        <f t="shared" si="86"/>
        <v>0</v>
      </c>
      <c r="T260" s="13">
        <f t="shared" si="86"/>
        <v>0</v>
      </c>
      <c r="U260" s="13">
        <f t="shared" si="86"/>
        <v>0</v>
      </c>
      <c r="V260" s="55">
        <f t="shared" si="72"/>
        <v>26645.523</v>
      </c>
    </row>
    <row r="261" spans="1:22" ht="19.5" customHeight="1">
      <c r="A261" s="159" t="s">
        <v>79</v>
      </c>
      <c r="B261" s="117" t="s">
        <v>362</v>
      </c>
      <c r="C261" s="12" t="s">
        <v>216</v>
      </c>
      <c r="D261" s="15" t="s">
        <v>329</v>
      </c>
      <c r="E261" s="15" t="s">
        <v>441</v>
      </c>
      <c r="F261" s="15" t="s">
        <v>459</v>
      </c>
      <c r="G261" s="15" t="s">
        <v>439</v>
      </c>
      <c r="H261" s="15" t="s">
        <v>329</v>
      </c>
      <c r="I261" s="15" t="s">
        <v>329</v>
      </c>
      <c r="J261" s="15" t="s">
        <v>329</v>
      </c>
      <c r="K261" s="13">
        <v>1355498.325</v>
      </c>
      <c r="L261" s="13">
        <v>1340129.881</v>
      </c>
      <c r="M261" s="13">
        <v>1335517.921</v>
      </c>
      <c r="N261" s="13">
        <v>1347356.4119999998</v>
      </c>
      <c r="O261" s="13">
        <v>1454902.811</v>
      </c>
      <c r="P261" s="13">
        <f aca="true" t="shared" si="87" ref="P261:U261">P262</f>
        <v>477177.57599999994</v>
      </c>
      <c r="Q261" s="13">
        <f>Q262</f>
        <v>2536073.196</v>
      </c>
      <c r="R261" s="13">
        <f>R262</f>
        <v>550348.8080000001</v>
      </c>
      <c r="S261" s="13">
        <f>S262</f>
        <v>568878.7080000001</v>
      </c>
      <c r="T261" s="13">
        <f t="shared" si="87"/>
        <v>572442.0509999999</v>
      </c>
      <c r="U261" s="13">
        <f t="shared" si="87"/>
        <v>575858.0049999999</v>
      </c>
      <c r="V261" s="55">
        <f t="shared" si="72"/>
        <v>12114183.693999998</v>
      </c>
    </row>
    <row r="262" spans="1:22" ht="22.5" customHeight="1">
      <c r="A262" s="162"/>
      <c r="B262" s="118"/>
      <c r="C262" s="12" t="s">
        <v>0</v>
      </c>
      <c r="D262" s="15" t="s">
        <v>329</v>
      </c>
      <c r="E262" s="15" t="s">
        <v>441</v>
      </c>
      <c r="F262" s="15" t="s">
        <v>459</v>
      </c>
      <c r="G262" s="15" t="s">
        <v>439</v>
      </c>
      <c r="H262" s="15"/>
      <c r="I262" s="15"/>
      <c r="J262" s="15"/>
      <c r="K262" s="13">
        <f>K264+K266+K267</f>
        <v>1355498.325</v>
      </c>
      <c r="L262" s="13">
        <f>L264+L266+L267</f>
        <v>1340129.8809999998</v>
      </c>
      <c r="M262" s="13">
        <f>M264+M266+M267</f>
        <v>1335517.921</v>
      </c>
      <c r="N262" s="13">
        <f>N264+N266+N267</f>
        <v>1347356.4119999998</v>
      </c>
      <c r="O262" s="13">
        <f>O264+O266+O267</f>
        <v>1454902.8110000002</v>
      </c>
      <c r="P262" s="13">
        <f aca="true" t="shared" si="88" ref="P262:U262">P265+P266+P267</f>
        <v>477177.57599999994</v>
      </c>
      <c r="Q262" s="13">
        <f>Q265+Q266+Q267</f>
        <v>2536073.196</v>
      </c>
      <c r="R262" s="13">
        <f>R265+R266+R267</f>
        <v>550348.8080000001</v>
      </c>
      <c r="S262" s="13">
        <f>S265+S266+S267</f>
        <v>568878.7080000001</v>
      </c>
      <c r="T262" s="13">
        <f t="shared" si="88"/>
        <v>572442.0509999999</v>
      </c>
      <c r="U262" s="13">
        <f t="shared" si="88"/>
        <v>575858.0049999999</v>
      </c>
      <c r="V262" s="55">
        <f t="shared" si="72"/>
        <v>12114183.693999998</v>
      </c>
    </row>
    <row r="263" spans="1:22" ht="36.75" customHeight="1">
      <c r="A263" s="162"/>
      <c r="B263" s="118"/>
      <c r="C263" s="12" t="s">
        <v>461</v>
      </c>
      <c r="D263" s="15" t="s">
        <v>329</v>
      </c>
      <c r="E263" s="15" t="s">
        <v>441</v>
      </c>
      <c r="F263" s="15" t="s">
        <v>459</v>
      </c>
      <c r="G263" s="15" t="s">
        <v>439</v>
      </c>
      <c r="H263" s="15"/>
      <c r="I263" s="15"/>
      <c r="J263" s="15"/>
      <c r="K263" s="13">
        <v>572156</v>
      </c>
      <c r="L263" s="13">
        <v>616341.5</v>
      </c>
      <c r="M263" s="13">
        <v>666159.6</v>
      </c>
      <c r="N263" s="13">
        <v>647719</v>
      </c>
      <c r="O263" s="13">
        <v>752444.2</v>
      </c>
      <c r="P263" s="13">
        <v>404208.7</v>
      </c>
      <c r="Q263" s="103">
        <v>2035092.148</v>
      </c>
      <c r="R263" s="13">
        <f>SUM(R289+R291+R293+R295+R297)</f>
        <v>473024.9</v>
      </c>
      <c r="S263" s="13">
        <f>SUM(S289+S291+S293+S295+S297)</f>
        <v>491554.8</v>
      </c>
      <c r="T263" s="13">
        <f>SUM(T289+T291+T293+T295+T297)</f>
        <v>487043.2</v>
      </c>
      <c r="U263" s="13">
        <f>SUM(U289+U291+U293+U295+U297)</f>
        <v>487043.2</v>
      </c>
      <c r="V263" s="55">
        <f t="shared" si="72"/>
        <v>7632787.248000001</v>
      </c>
    </row>
    <row r="264" spans="1:22" ht="56.25" customHeight="1">
      <c r="A264" s="162"/>
      <c r="B264" s="118"/>
      <c r="C264" s="12" t="s">
        <v>337</v>
      </c>
      <c r="D264" s="11">
        <v>805</v>
      </c>
      <c r="E264" s="15" t="s">
        <v>441</v>
      </c>
      <c r="F264" s="15" t="s">
        <v>459</v>
      </c>
      <c r="G264" s="15" t="s">
        <v>439</v>
      </c>
      <c r="H264" s="15" t="s">
        <v>329</v>
      </c>
      <c r="I264" s="10" t="s">
        <v>329</v>
      </c>
      <c r="J264" s="11" t="s">
        <v>329</v>
      </c>
      <c r="K264" s="16">
        <f>K268+K270+K272++K274+K276+K278+K281+K285+K288+K290+K292+K294+K296+K298</f>
        <v>1355277.495</v>
      </c>
      <c r="L264" s="16">
        <f>L268+L270+L272++L274+L276+L278+L281+L285+L288+L290+L292+L294+L296+L298</f>
        <v>1339955.086</v>
      </c>
      <c r="M264" s="16">
        <f>M268+M270+M272++M274+M276+M278+M281+M285+M288+M290+M292+M294+M296+M298</f>
        <v>1335340.9510000001</v>
      </c>
      <c r="N264" s="16">
        <f>N268+N270+N272++N274+N276+N278+N281+N285+N288+N290+N292+N294+N296+N298</f>
        <v>1347279.4419999998</v>
      </c>
      <c r="O264" s="16">
        <f>O268+O270+O272++O274+O276+O278+O281+O285+O288+O290+O292+O294+O296+O298</f>
        <v>1454825.8410000002</v>
      </c>
      <c r="P264" s="16" t="s">
        <v>372</v>
      </c>
      <c r="Q264" s="16" t="s">
        <v>372</v>
      </c>
      <c r="R264" s="16" t="s">
        <v>372</v>
      </c>
      <c r="S264" s="16" t="s">
        <v>372</v>
      </c>
      <c r="T264" s="16" t="s">
        <v>372</v>
      </c>
      <c r="U264" s="16" t="s">
        <v>372</v>
      </c>
      <c r="V264" s="55" t="e">
        <f t="shared" si="72"/>
        <v>#VALUE!</v>
      </c>
    </row>
    <row r="265" spans="1:22" ht="93" customHeight="1">
      <c r="A265" s="162"/>
      <c r="B265" s="118"/>
      <c r="C265" s="12" t="s">
        <v>17</v>
      </c>
      <c r="D265" s="11">
        <v>805</v>
      </c>
      <c r="E265" s="15" t="s">
        <v>441</v>
      </c>
      <c r="F265" s="15" t="s">
        <v>459</v>
      </c>
      <c r="G265" s="15" t="s">
        <v>439</v>
      </c>
      <c r="H265" s="15"/>
      <c r="I265" s="10"/>
      <c r="J265" s="11"/>
      <c r="K265" s="16" t="s">
        <v>372</v>
      </c>
      <c r="L265" s="16" t="s">
        <v>372</v>
      </c>
      <c r="M265" s="16" t="s">
        <v>372</v>
      </c>
      <c r="N265" s="16" t="s">
        <v>372</v>
      </c>
      <c r="O265" s="16" t="s">
        <v>372</v>
      </c>
      <c r="P265" s="16">
        <f>P269+P271+P273+P275+P277+P279+P282+P286+P289+P291+P293+P295+P297+P299</f>
        <v>477175.40099999995</v>
      </c>
      <c r="Q265" s="16">
        <f>Q269+Q271+Q273+Q275+Q277+Q279+Q282+Q286+Q289+Q291+Q293+Q295+Q297+Q299+Q300+Q301+Q302+Q303+Q304+Q305</f>
        <v>2536071.021</v>
      </c>
      <c r="R265" s="16">
        <f>R269+R271+R273+R275+R277+R279+R282+R286+R289+R291+R293+R295+R297+R299+R300+R301+R302+R303+R304+R305</f>
        <v>550346.633</v>
      </c>
      <c r="S265" s="16">
        <f>S269+S271+S273+S275+S277+S279+S282+S286+S289+S291+S293+S295+S297+S299+S300+S301+S302+S303+S304+S305</f>
        <v>568876.533</v>
      </c>
      <c r="T265" s="16">
        <f>T269+T271+T273+T275+T277+T279+T282+T286+T289+T291+T293+T295+T297+T299+T300+T301+T302+T303+T304+T305</f>
        <v>572439.6989999999</v>
      </c>
      <c r="U265" s="16">
        <f>U269+U271+U273+U275+U277+U279+U282+U286+U289+U291+U293+U295+U297+U299+U300+U301+U302+U303+U304+U305</f>
        <v>575855.5579999998</v>
      </c>
      <c r="V265" s="55" t="e">
        <f t="shared" si="72"/>
        <v>#VALUE!</v>
      </c>
    </row>
    <row r="266" spans="1:22" ht="110.25" customHeight="1">
      <c r="A266" s="161"/>
      <c r="B266" s="119"/>
      <c r="C266" s="93" t="s">
        <v>363</v>
      </c>
      <c r="D266" s="11">
        <v>840</v>
      </c>
      <c r="E266" s="15" t="s">
        <v>441</v>
      </c>
      <c r="F266" s="15" t="s">
        <v>459</v>
      </c>
      <c r="G266" s="15" t="s">
        <v>439</v>
      </c>
      <c r="H266" s="15" t="s">
        <v>329</v>
      </c>
      <c r="I266" s="10" t="s">
        <v>329</v>
      </c>
      <c r="J266" s="11" t="s">
        <v>329</v>
      </c>
      <c r="K266" s="16">
        <f>K283+K287</f>
        <v>212.13</v>
      </c>
      <c r="L266" s="16">
        <f>L283+L287</f>
        <v>174.79500000000002</v>
      </c>
      <c r="M266" s="16">
        <f aca="true" t="shared" si="89" ref="M266:U266">M283+M287</f>
        <v>174.79500000000002</v>
      </c>
      <c r="N266" s="16">
        <f t="shared" si="89"/>
        <v>74.795</v>
      </c>
      <c r="O266" s="16">
        <f t="shared" si="89"/>
        <v>74.795</v>
      </c>
      <c r="P266" s="16">
        <f t="shared" si="89"/>
        <v>0</v>
      </c>
      <c r="Q266" s="16">
        <f t="shared" si="89"/>
        <v>0</v>
      </c>
      <c r="R266" s="16">
        <f t="shared" si="89"/>
        <v>0</v>
      </c>
      <c r="S266" s="16">
        <f t="shared" si="89"/>
        <v>0</v>
      </c>
      <c r="T266" s="16">
        <f t="shared" si="89"/>
        <v>0</v>
      </c>
      <c r="U266" s="16">
        <f t="shared" si="89"/>
        <v>0</v>
      </c>
      <c r="V266" s="55">
        <f t="shared" si="72"/>
        <v>711.31</v>
      </c>
    </row>
    <row r="267" spans="1:22" ht="54.75" customHeight="1">
      <c r="A267" s="102"/>
      <c r="B267" s="102"/>
      <c r="C267" s="12" t="s">
        <v>364</v>
      </c>
      <c r="D267" s="11">
        <v>806</v>
      </c>
      <c r="E267" s="15" t="s">
        <v>441</v>
      </c>
      <c r="F267" s="15" t="s">
        <v>459</v>
      </c>
      <c r="G267" s="15" t="s">
        <v>439</v>
      </c>
      <c r="H267" s="15" t="s">
        <v>329</v>
      </c>
      <c r="I267" s="10" t="s">
        <v>329</v>
      </c>
      <c r="J267" s="11" t="s">
        <v>329</v>
      </c>
      <c r="K267" s="16">
        <f>K284</f>
        <v>8.7</v>
      </c>
      <c r="L267" s="16">
        <f aca="true" t="shared" si="90" ref="L267:U267">L284</f>
        <v>0</v>
      </c>
      <c r="M267" s="16">
        <f t="shared" si="90"/>
        <v>2.175</v>
      </c>
      <c r="N267" s="16">
        <f t="shared" si="90"/>
        <v>2.175</v>
      </c>
      <c r="O267" s="16">
        <f t="shared" si="90"/>
        <v>2.175</v>
      </c>
      <c r="P267" s="16">
        <f t="shared" si="90"/>
        <v>2.175</v>
      </c>
      <c r="Q267" s="16">
        <f t="shared" si="90"/>
        <v>2.175</v>
      </c>
      <c r="R267" s="16">
        <f t="shared" si="90"/>
        <v>2.175</v>
      </c>
      <c r="S267" s="16">
        <f t="shared" si="90"/>
        <v>2.175</v>
      </c>
      <c r="T267" s="16">
        <f t="shared" si="90"/>
        <v>2.352</v>
      </c>
      <c r="U267" s="16">
        <f t="shared" si="90"/>
        <v>2.447</v>
      </c>
      <c r="V267" s="55">
        <f t="shared" si="72"/>
        <v>28.724000000000004</v>
      </c>
    </row>
    <row r="268" spans="1:22" ht="60.75" customHeight="1">
      <c r="A268" s="159" t="s">
        <v>80</v>
      </c>
      <c r="B268" s="155" t="s">
        <v>306</v>
      </c>
      <c r="C268" s="12" t="s">
        <v>337</v>
      </c>
      <c r="D268" s="11">
        <v>805</v>
      </c>
      <c r="E268" s="15" t="s">
        <v>441</v>
      </c>
      <c r="F268" s="15" t="s">
        <v>459</v>
      </c>
      <c r="G268" s="15" t="s">
        <v>439</v>
      </c>
      <c r="H268" s="11" t="s">
        <v>329</v>
      </c>
      <c r="I268" s="10" t="s">
        <v>329</v>
      </c>
      <c r="J268" s="11" t="s">
        <v>329</v>
      </c>
      <c r="K268" s="16">
        <v>455</v>
      </c>
      <c r="L268" s="16">
        <v>484.881</v>
      </c>
      <c r="M268" s="16">
        <v>355.496</v>
      </c>
      <c r="N268" s="16">
        <v>289.71200000000005</v>
      </c>
      <c r="O268" s="16">
        <v>235.826</v>
      </c>
      <c r="P268" s="16" t="s">
        <v>372</v>
      </c>
      <c r="Q268" s="16" t="s">
        <v>372</v>
      </c>
      <c r="R268" s="16" t="s">
        <v>372</v>
      </c>
      <c r="S268" s="16" t="s">
        <v>372</v>
      </c>
      <c r="T268" s="16" t="s">
        <v>372</v>
      </c>
      <c r="U268" s="16" t="s">
        <v>372</v>
      </c>
      <c r="V268" s="55" t="e">
        <f t="shared" si="72"/>
        <v>#VALUE!</v>
      </c>
    </row>
    <row r="269" spans="1:22" ht="95.25" customHeight="1">
      <c r="A269" s="160"/>
      <c r="B269" s="158"/>
      <c r="C269" s="12" t="s">
        <v>17</v>
      </c>
      <c r="D269" s="11">
        <v>805</v>
      </c>
      <c r="E269" s="15" t="s">
        <v>441</v>
      </c>
      <c r="F269" s="15" t="s">
        <v>459</v>
      </c>
      <c r="G269" s="15" t="s">
        <v>439</v>
      </c>
      <c r="H269" s="11"/>
      <c r="I269" s="10"/>
      <c r="J269" s="11"/>
      <c r="K269" s="13" t="s">
        <v>372</v>
      </c>
      <c r="L269" s="13" t="s">
        <v>372</v>
      </c>
      <c r="M269" s="13" t="s">
        <v>372</v>
      </c>
      <c r="N269" s="13" t="s">
        <v>372</v>
      </c>
      <c r="O269" s="13" t="s">
        <v>372</v>
      </c>
      <c r="P269" s="16">
        <v>165.406</v>
      </c>
      <c r="Q269" s="104">
        <v>245.5</v>
      </c>
      <c r="R269" s="104">
        <v>245.5</v>
      </c>
      <c r="S269" s="104">
        <v>245.5</v>
      </c>
      <c r="T269" s="16">
        <v>330.429</v>
      </c>
      <c r="U269" s="16">
        <v>343.646</v>
      </c>
      <c r="V269" s="55" t="e">
        <f t="shared" si="72"/>
        <v>#VALUE!</v>
      </c>
    </row>
    <row r="270" spans="1:22" ht="62.25" customHeight="1">
      <c r="A270" s="159" t="s">
        <v>81</v>
      </c>
      <c r="B270" s="155" t="s">
        <v>365</v>
      </c>
      <c r="C270" s="12" t="s">
        <v>337</v>
      </c>
      <c r="D270" s="11">
        <v>805</v>
      </c>
      <c r="E270" s="15" t="s">
        <v>441</v>
      </c>
      <c r="F270" s="15" t="s">
        <v>459</v>
      </c>
      <c r="G270" s="15" t="s">
        <v>439</v>
      </c>
      <c r="H270" s="11" t="s">
        <v>329</v>
      </c>
      <c r="I270" s="10" t="s">
        <v>329</v>
      </c>
      <c r="J270" s="11" t="s">
        <v>329</v>
      </c>
      <c r="K270" s="16">
        <v>367664.5</v>
      </c>
      <c r="L270" s="16">
        <v>368835.178</v>
      </c>
      <c r="M270" s="16">
        <v>381206.381</v>
      </c>
      <c r="N270" s="16">
        <v>380930.376</v>
      </c>
      <c r="O270" s="16">
        <v>350234.918</v>
      </c>
      <c r="P270" s="16" t="s">
        <v>372</v>
      </c>
      <c r="Q270" s="16" t="s">
        <v>372</v>
      </c>
      <c r="R270" s="16" t="s">
        <v>372</v>
      </c>
      <c r="S270" s="16" t="s">
        <v>372</v>
      </c>
      <c r="T270" s="16" t="s">
        <v>372</v>
      </c>
      <c r="U270" s="16" t="s">
        <v>372</v>
      </c>
      <c r="V270" s="55" t="e">
        <f t="shared" si="72"/>
        <v>#VALUE!</v>
      </c>
    </row>
    <row r="271" spans="1:22" ht="99" customHeight="1">
      <c r="A271" s="160"/>
      <c r="B271" s="158"/>
      <c r="C271" s="12" t="s">
        <v>17</v>
      </c>
      <c r="D271" s="11">
        <v>805</v>
      </c>
      <c r="E271" s="15" t="s">
        <v>441</v>
      </c>
      <c r="F271" s="15" t="s">
        <v>459</v>
      </c>
      <c r="G271" s="15" t="s">
        <v>439</v>
      </c>
      <c r="H271" s="11"/>
      <c r="I271" s="10"/>
      <c r="J271" s="11"/>
      <c r="K271" s="13" t="s">
        <v>372</v>
      </c>
      <c r="L271" s="13" t="s">
        <v>372</v>
      </c>
      <c r="M271" s="13" t="s">
        <v>372</v>
      </c>
      <c r="N271" s="13" t="s">
        <v>372</v>
      </c>
      <c r="O271" s="13" t="s">
        <v>372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55" t="e">
        <f t="shared" si="72"/>
        <v>#VALUE!</v>
      </c>
    </row>
    <row r="272" spans="1:22" ht="69.75" customHeight="1">
      <c r="A272" s="159" t="s">
        <v>87</v>
      </c>
      <c r="B272" s="155" t="s">
        <v>307</v>
      </c>
      <c r="C272" s="12" t="s">
        <v>337</v>
      </c>
      <c r="D272" s="11">
        <v>805</v>
      </c>
      <c r="E272" s="15" t="s">
        <v>441</v>
      </c>
      <c r="F272" s="15" t="s">
        <v>459</v>
      </c>
      <c r="G272" s="15" t="s">
        <v>439</v>
      </c>
      <c r="H272" s="11">
        <v>1003</v>
      </c>
      <c r="I272" s="11" t="s">
        <v>329</v>
      </c>
      <c r="J272" s="11" t="s">
        <v>329</v>
      </c>
      <c r="K272" s="13">
        <v>355716.8</v>
      </c>
      <c r="L272" s="13">
        <v>356155.773</v>
      </c>
      <c r="M272" s="16">
        <v>401202.32200000004</v>
      </c>
      <c r="N272" s="16">
        <v>425294.428</v>
      </c>
      <c r="O272" s="16">
        <v>446929.041</v>
      </c>
      <c r="P272" s="16" t="s">
        <v>372</v>
      </c>
      <c r="Q272" s="16" t="s">
        <v>372</v>
      </c>
      <c r="R272" s="16" t="s">
        <v>372</v>
      </c>
      <c r="S272" s="16" t="s">
        <v>372</v>
      </c>
      <c r="T272" s="16" t="s">
        <v>372</v>
      </c>
      <c r="U272" s="16" t="s">
        <v>372</v>
      </c>
      <c r="V272" s="55" t="e">
        <f t="shared" si="72"/>
        <v>#VALUE!</v>
      </c>
    </row>
    <row r="273" spans="1:22" ht="98.25" customHeight="1">
      <c r="A273" s="160"/>
      <c r="B273" s="158"/>
      <c r="C273" s="12" t="s">
        <v>17</v>
      </c>
      <c r="D273" s="11">
        <v>805</v>
      </c>
      <c r="E273" s="15" t="s">
        <v>441</v>
      </c>
      <c r="F273" s="15" t="s">
        <v>459</v>
      </c>
      <c r="G273" s="15" t="s">
        <v>439</v>
      </c>
      <c r="H273" s="11"/>
      <c r="I273" s="18"/>
      <c r="J273" s="11"/>
      <c r="K273" s="16" t="s">
        <v>372</v>
      </c>
      <c r="L273" s="16" t="s">
        <v>372</v>
      </c>
      <c r="M273" s="16" t="s">
        <v>372</v>
      </c>
      <c r="N273" s="16" t="s">
        <v>372</v>
      </c>
      <c r="O273" s="16" t="s">
        <v>372</v>
      </c>
      <c r="P273" s="16">
        <v>0</v>
      </c>
      <c r="Q273" s="16">
        <v>0</v>
      </c>
      <c r="R273" s="16">
        <v>0</v>
      </c>
      <c r="S273" s="16">
        <v>0</v>
      </c>
      <c r="T273" s="16">
        <v>0</v>
      </c>
      <c r="U273" s="16">
        <v>0</v>
      </c>
      <c r="V273" s="55" t="e">
        <f t="shared" si="72"/>
        <v>#VALUE!</v>
      </c>
    </row>
    <row r="274" spans="1:22" ht="63" customHeight="1">
      <c r="A274" s="159" t="s">
        <v>88</v>
      </c>
      <c r="B274" s="159" t="s">
        <v>366</v>
      </c>
      <c r="C274" s="12" t="s">
        <v>337</v>
      </c>
      <c r="D274" s="11">
        <v>805</v>
      </c>
      <c r="E274" s="15" t="s">
        <v>441</v>
      </c>
      <c r="F274" s="15" t="s">
        <v>459</v>
      </c>
      <c r="G274" s="15" t="s">
        <v>439</v>
      </c>
      <c r="H274" s="11" t="s">
        <v>329</v>
      </c>
      <c r="I274" s="11" t="s">
        <v>329</v>
      </c>
      <c r="J274" s="11" t="s">
        <v>329</v>
      </c>
      <c r="K274" s="16">
        <v>4793.5</v>
      </c>
      <c r="L274" s="16">
        <v>4866.243</v>
      </c>
      <c r="M274" s="16">
        <v>5348.875</v>
      </c>
      <c r="N274" s="16">
        <v>5523.9529999999995</v>
      </c>
      <c r="O274" s="16">
        <v>5414.417</v>
      </c>
      <c r="P274" s="16" t="s">
        <v>372</v>
      </c>
      <c r="Q274" s="16" t="s">
        <v>372</v>
      </c>
      <c r="R274" s="16" t="s">
        <v>372</v>
      </c>
      <c r="S274" s="16" t="s">
        <v>372</v>
      </c>
      <c r="T274" s="16" t="s">
        <v>372</v>
      </c>
      <c r="U274" s="16" t="s">
        <v>372</v>
      </c>
      <c r="V274" s="55" t="e">
        <f t="shared" si="72"/>
        <v>#VALUE!</v>
      </c>
    </row>
    <row r="275" spans="1:22" ht="97.5" customHeight="1">
      <c r="A275" s="158"/>
      <c r="B275" s="158"/>
      <c r="C275" s="12" t="s">
        <v>17</v>
      </c>
      <c r="D275" s="11">
        <v>805</v>
      </c>
      <c r="E275" s="15" t="s">
        <v>441</v>
      </c>
      <c r="F275" s="15" t="s">
        <v>459</v>
      </c>
      <c r="G275" s="15" t="s">
        <v>439</v>
      </c>
      <c r="H275" s="11"/>
      <c r="I275" s="10"/>
      <c r="J275" s="11"/>
      <c r="K275" s="13" t="s">
        <v>372</v>
      </c>
      <c r="L275" s="13" t="s">
        <v>372</v>
      </c>
      <c r="M275" s="13" t="s">
        <v>372</v>
      </c>
      <c r="N275" s="13" t="s">
        <v>372</v>
      </c>
      <c r="O275" s="13" t="s">
        <v>372</v>
      </c>
      <c r="P275" s="16">
        <v>5542.707</v>
      </c>
      <c r="Q275" s="104">
        <v>5975.874</v>
      </c>
      <c r="R275" s="104">
        <v>5975.874</v>
      </c>
      <c r="S275" s="104">
        <v>5975.874</v>
      </c>
      <c r="T275" s="16">
        <v>6316.424</v>
      </c>
      <c r="U275" s="16">
        <v>6569.081</v>
      </c>
      <c r="V275" s="55" t="e">
        <f t="shared" si="72"/>
        <v>#VALUE!</v>
      </c>
    </row>
    <row r="276" spans="1:22" ht="58.5" customHeight="1">
      <c r="A276" s="159" t="s">
        <v>89</v>
      </c>
      <c r="B276" s="155" t="s">
        <v>413</v>
      </c>
      <c r="C276" s="12" t="s">
        <v>337</v>
      </c>
      <c r="D276" s="11">
        <v>805</v>
      </c>
      <c r="E276" s="15" t="s">
        <v>441</v>
      </c>
      <c r="F276" s="15" t="s">
        <v>459</v>
      </c>
      <c r="G276" s="15" t="s">
        <v>439</v>
      </c>
      <c r="H276" s="11" t="s">
        <v>329</v>
      </c>
      <c r="I276" s="11" t="s">
        <v>329</v>
      </c>
      <c r="J276" s="11" t="s">
        <v>329</v>
      </c>
      <c r="K276" s="16">
        <v>1387</v>
      </c>
      <c r="L276" s="16">
        <v>1192.686</v>
      </c>
      <c r="M276" s="16">
        <v>655.7</v>
      </c>
      <c r="N276" s="16">
        <v>875.6120000000001</v>
      </c>
      <c r="O276" s="16">
        <v>607.403</v>
      </c>
      <c r="P276" s="16" t="s">
        <v>372</v>
      </c>
      <c r="Q276" s="16" t="s">
        <v>372</v>
      </c>
      <c r="R276" s="16" t="s">
        <v>372</v>
      </c>
      <c r="S276" s="16" t="s">
        <v>372</v>
      </c>
      <c r="T276" s="16" t="s">
        <v>372</v>
      </c>
      <c r="U276" s="16" t="s">
        <v>372</v>
      </c>
      <c r="V276" s="55" t="e">
        <f t="shared" si="72"/>
        <v>#VALUE!</v>
      </c>
    </row>
    <row r="277" spans="1:22" ht="116.25" customHeight="1">
      <c r="A277" s="160"/>
      <c r="B277" s="158"/>
      <c r="C277" s="12" t="s">
        <v>17</v>
      </c>
      <c r="D277" s="11">
        <v>805</v>
      </c>
      <c r="E277" s="15" t="s">
        <v>441</v>
      </c>
      <c r="F277" s="15" t="s">
        <v>459</v>
      </c>
      <c r="G277" s="15" t="s">
        <v>439</v>
      </c>
      <c r="H277" s="11"/>
      <c r="I277" s="10"/>
      <c r="J277" s="11"/>
      <c r="K277" s="13" t="s">
        <v>372</v>
      </c>
      <c r="L277" s="13" t="s">
        <v>372</v>
      </c>
      <c r="M277" s="13" t="s">
        <v>372</v>
      </c>
      <c r="N277" s="13" t="s">
        <v>372</v>
      </c>
      <c r="O277" s="13" t="s">
        <v>372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  <c r="V277" s="55" t="e">
        <f t="shared" si="72"/>
        <v>#VALUE!</v>
      </c>
    </row>
    <row r="278" spans="1:22" ht="60" customHeight="1">
      <c r="A278" s="155" t="s">
        <v>90</v>
      </c>
      <c r="B278" s="155" t="s">
        <v>395</v>
      </c>
      <c r="C278" s="17" t="s">
        <v>337</v>
      </c>
      <c r="D278" s="11">
        <v>805</v>
      </c>
      <c r="E278" s="15" t="s">
        <v>441</v>
      </c>
      <c r="F278" s="15" t="s">
        <v>459</v>
      </c>
      <c r="G278" s="15" t="s">
        <v>439</v>
      </c>
      <c r="H278" s="11">
        <v>1003</v>
      </c>
      <c r="I278" s="10" t="s">
        <v>396</v>
      </c>
      <c r="J278" s="11" t="s">
        <v>329</v>
      </c>
      <c r="K278" s="16">
        <v>0</v>
      </c>
      <c r="L278" s="16">
        <v>0</v>
      </c>
      <c r="M278" s="16">
        <v>3046</v>
      </c>
      <c r="N278" s="16">
        <v>3022</v>
      </c>
      <c r="O278" s="16">
        <v>2563.579</v>
      </c>
      <c r="P278" s="16" t="s">
        <v>372</v>
      </c>
      <c r="Q278" s="16" t="s">
        <v>372</v>
      </c>
      <c r="R278" s="16" t="s">
        <v>372</v>
      </c>
      <c r="S278" s="16" t="s">
        <v>372</v>
      </c>
      <c r="T278" s="16" t="s">
        <v>372</v>
      </c>
      <c r="U278" s="16" t="s">
        <v>372</v>
      </c>
      <c r="V278" s="55" t="e">
        <f t="shared" si="72"/>
        <v>#VALUE!</v>
      </c>
    </row>
    <row r="279" spans="1:22" ht="99.75" customHeight="1">
      <c r="A279" s="156"/>
      <c r="B279" s="156"/>
      <c r="C279" s="12" t="s">
        <v>17</v>
      </c>
      <c r="D279" s="11">
        <v>805</v>
      </c>
      <c r="E279" s="15" t="s">
        <v>441</v>
      </c>
      <c r="F279" s="15" t="s">
        <v>459</v>
      </c>
      <c r="G279" s="15" t="s">
        <v>439</v>
      </c>
      <c r="H279" s="11"/>
      <c r="I279" s="100"/>
      <c r="J279" s="60"/>
      <c r="K279" s="106" t="s">
        <v>372</v>
      </c>
      <c r="L279" s="106" t="s">
        <v>372</v>
      </c>
      <c r="M279" s="106" t="s">
        <v>372</v>
      </c>
      <c r="N279" s="106" t="s">
        <v>372</v>
      </c>
      <c r="O279" s="106" t="s">
        <v>372</v>
      </c>
      <c r="P279" s="16">
        <v>3036.8</v>
      </c>
      <c r="Q279" s="104">
        <v>3036.8</v>
      </c>
      <c r="R279" s="104">
        <v>3036.8</v>
      </c>
      <c r="S279" s="104">
        <v>3036.8</v>
      </c>
      <c r="T279" s="16">
        <v>3284.603</v>
      </c>
      <c r="U279" s="16">
        <v>3415.987</v>
      </c>
      <c r="V279" s="55" t="e">
        <f t="shared" si="72"/>
        <v>#VALUE!</v>
      </c>
    </row>
    <row r="280" spans="1:22" ht="22.5" customHeight="1">
      <c r="A280" s="120" t="s">
        <v>91</v>
      </c>
      <c r="B280" s="163" t="s">
        <v>308</v>
      </c>
      <c r="C280" s="12" t="s">
        <v>429</v>
      </c>
      <c r="D280" s="11" t="s">
        <v>329</v>
      </c>
      <c r="E280" s="15" t="s">
        <v>441</v>
      </c>
      <c r="F280" s="15" t="s">
        <v>459</v>
      </c>
      <c r="G280" s="15" t="s">
        <v>439</v>
      </c>
      <c r="H280" s="11" t="s">
        <v>329</v>
      </c>
      <c r="I280" s="60" t="s">
        <v>329</v>
      </c>
      <c r="J280" s="60" t="s">
        <v>329</v>
      </c>
      <c r="K280" s="106">
        <v>152.13</v>
      </c>
      <c r="L280" s="106">
        <v>84.795</v>
      </c>
      <c r="M280" s="106">
        <v>74.795</v>
      </c>
      <c r="N280" s="106">
        <v>74.795</v>
      </c>
      <c r="O280" s="106">
        <v>74.795</v>
      </c>
      <c r="P280" s="106">
        <f aca="true" t="shared" si="91" ref="P280:U280">P282+P283</f>
        <v>50</v>
      </c>
      <c r="Q280" s="106">
        <f t="shared" si="91"/>
        <v>50</v>
      </c>
      <c r="R280" s="106">
        <f t="shared" si="91"/>
        <v>50</v>
      </c>
      <c r="S280" s="106">
        <f t="shared" si="91"/>
        <v>50</v>
      </c>
      <c r="T280" s="106">
        <f t="shared" si="91"/>
        <v>54.08</v>
      </c>
      <c r="U280" s="106">
        <f t="shared" si="91"/>
        <v>56.243</v>
      </c>
      <c r="V280" s="55">
        <f aca="true" t="shared" si="92" ref="V280:V354">K280+L280+M280+N280+O280+P280+Q280+R280+S280+T280+U280</f>
        <v>771.6330000000002</v>
      </c>
    </row>
    <row r="281" spans="1:22" ht="63" customHeight="1">
      <c r="A281" s="120"/>
      <c r="B281" s="163"/>
      <c r="C281" s="12" t="s">
        <v>337</v>
      </c>
      <c r="D281" s="11">
        <v>805</v>
      </c>
      <c r="E281" s="15" t="s">
        <v>441</v>
      </c>
      <c r="F281" s="15" t="s">
        <v>459</v>
      </c>
      <c r="G281" s="15" t="s">
        <v>439</v>
      </c>
      <c r="H281" s="11">
        <v>1003</v>
      </c>
      <c r="I281" s="10" t="s">
        <v>368</v>
      </c>
      <c r="J281" s="11">
        <v>200</v>
      </c>
      <c r="K281" s="13">
        <v>40</v>
      </c>
      <c r="L281" s="13">
        <v>10</v>
      </c>
      <c r="M281" s="16">
        <v>0</v>
      </c>
      <c r="N281" s="16">
        <v>0</v>
      </c>
      <c r="O281" s="16">
        <v>0</v>
      </c>
      <c r="P281" s="16" t="s">
        <v>372</v>
      </c>
      <c r="Q281" s="16" t="s">
        <v>372</v>
      </c>
      <c r="R281" s="16" t="s">
        <v>372</v>
      </c>
      <c r="S281" s="16" t="s">
        <v>372</v>
      </c>
      <c r="T281" s="16" t="s">
        <v>372</v>
      </c>
      <c r="U281" s="16" t="s">
        <v>372</v>
      </c>
      <c r="V281" s="55" t="e">
        <f t="shared" si="92"/>
        <v>#VALUE!</v>
      </c>
    </row>
    <row r="282" spans="1:22" ht="96.75" customHeight="1">
      <c r="A282" s="120"/>
      <c r="B282" s="163"/>
      <c r="C282" s="12" t="s">
        <v>17</v>
      </c>
      <c r="D282" s="11">
        <v>805</v>
      </c>
      <c r="E282" s="15" t="s">
        <v>441</v>
      </c>
      <c r="F282" s="15" t="s">
        <v>459</v>
      </c>
      <c r="G282" s="15" t="s">
        <v>439</v>
      </c>
      <c r="H282" s="11"/>
      <c r="I282" s="10"/>
      <c r="J282" s="11"/>
      <c r="K282" s="13" t="s">
        <v>372</v>
      </c>
      <c r="L282" s="13" t="s">
        <v>372</v>
      </c>
      <c r="M282" s="13" t="s">
        <v>372</v>
      </c>
      <c r="N282" s="13" t="s">
        <v>372</v>
      </c>
      <c r="O282" s="13" t="s">
        <v>372</v>
      </c>
      <c r="P282" s="16">
        <v>50</v>
      </c>
      <c r="Q282" s="104">
        <v>50</v>
      </c>
      <c r="R282" s="104">
        <v>50</v>
      </c>
      <c r="S282" s="104">
        <v>50</v>
      </c>
      <c r="T282" s="16">
        <v>54.08</v>
      </c>
      <c r="U282" s="16">
        <v>56.243</v>
      </c>
      <c r="V282" s="55" t="e">
        <f t="shared" si="92"/>
        <v>#VALUE!</v>
      </c>
    </row>
    <row r="283" spans="1:22" ht="132" customHeight="1">
      <c r="A283" s="120"/>
      <c r="B283" s="163"/>
      <c r="C283" s="93" t="s">
        <v>363</v>
      </c>
      <c r="D283" s="11">
        <v>840</v>
      </c>
      <c r="E283" s="15" t="s">
        <v>441</v>
      </c>
      <c r="F283" s="15" t="s">
        <v>459</v>
      </c>
      <c r="G283" s="15" t="s">
        <v>439</v>
      </c>
      <c r="H283" s="15" t="s">
        <v>339</v>
      </c>
      <c r="I283" s="10" t="s">
        <v>309</v>
      </c>
      <c r="J283" s="11">
        <v>200</v>
      </c>
      <c r="K283" s="13">
        <v>112.13</v>
      </c>
      <c r="L283" s="13">
        <v>74.795</v>
      </c>
      <c r="M283" s="16">
        <v>74.795</v>
      </c>
      <c r="N283" s="16">
        <v>74.795</v>
      </c>
      <c r="O283" s="16">
        <v>74.795</v>
      </c>
      <c r="P283" s="16">
        <v>0</v>
      </c>
      <c r="Q283" s="16">
        <v>0</v>
      </c>
      <c r="R283" s="16">
        <v>0</v>
      </c>
      <c r="S283" s="16">
        <v>0</v>
      </c>
      <c r="T283" s="16">
        <v>0</v>
      </c>
      <c r="U283" s="16">
        <v>0</v>
      </c>
      <c r="V283" s="55">
        <f t="shared" si="92"/>
        <v>411.31000000000006</v>
      </c>
    </row>
    <row r="284" spans="1:22" ht="142.5" customHeight="1">
      <c r="A284" s="17" t="s">
        <v>92</v>
      </c>
      <c r="B284" s="122" t="s">
        <v>310</v>
      </c>
      <c r="C284" s="17" t="s">
        <v>364</v>
      </c>
      <c r="D284" s="11">
        <v>806</v>
      </c>
      <c r="E284" s="15" t="s">
        <v>441</v>
      </c>
      <c r="F284" s="15" t="s">
        <v>459</v>
      </c>
      <c r="G284" s="15" t="s">
        <v>439</v>
      </c>
      <c r="H284" s="11" t="s">
        <v>329</v>
      </c>
      <c r="I284" s="11" t="s">
        <v>329</v>
      </c>
      <c r="J284" s="11" t="s">
        <v>329</v>
      </c>
      <c r="K284" s="13">
        <v>8.7</v>
      </c>
      <c r="L284" s="13">
        <v>0</v>
      </c>
      <c r="M284" s="13">
        <v>2.175</v>
      </c>
      <c r="N284" s="13">
        <v>2.175</v>
      </c>
      <c r="O284" s="13">
        <v>2.175</v>
      </c>
      <c r="P284" s="13">
        <v>2.175</v>
      </c>
      <c r="Q284" s="103">
        <v>2.175</v>
      </c>
      <c r="R284" s="103">
        <v>2.175</v>
      </c>
      <c r="S284" s="104">
        <v>2.175</v>
      </c>
      <c r="T284" s="13">
        <v>2.352</v>
      </c>
      <c r="U284" s="13">
        <v>2.447</v>
      </c>
      <c r="V284" s="55">
        <f t="shared" si="92"/>
        <v>28.724000000000004</v>
      </c>
    </row>
    <row r="285" spans="1:22" ht="81" customHeight="1">
      <c r="A285" s="155" t="s">
        <v>93</v>
      </c>
      <c r="B285" s="67" t="s">
        <v>342</v>
      </c>
      <c r="C285" s="17" t="s">
        <v>337</v>
      </c>
      <c r="D285" s="11">
        <v>805</v>
      </c>
      <c r="E285" s="15" t="s">
        <v>441</v>
      </c>
      <c r="F285" s="15" t="s">
        <v>459</v>
      </c>
      <c r="G285" s="15" t="s">
        <v>439</v>
      </c>
      <c r="H285" s="11" t="s">
        <v>329</v>
      </c>
      <c r="I285" s="11" t="s">
        <v>329</v>
      </c>
      <c r="J285" s="11" t="s">
        <v>329</v>
      </c>
      <c r="K285" s="13">
        <v>178210.695</v>
      </c>
      <c r="L285" s="13">
        <v>156716.325</v>
      </c>
      <c r="M285" s="13">
        <v>69698.777</v>
      </c>
      <c r="N285" s="13">
        <v>68880.661</v>
      </c>
      <c r="O285" s="13">
        <v>70196.057</v>
      </c>
      <c r="P285" s="13" t="s">
        <v>372</v>
      </c>
      <c r="Q285" s="13" t="s">
        <v>372</v>
      </c>
      <c r="R285" s="13" t="s">
        <v>372</v>
      </c>
      <c r="S285" s="13" t="s">
        <v>372</v>
      </c>
      <c r="T285" s="13" t="s">
        <v>372</v>
      </c>
      <c r="U285" s="13" t="s">
        <v>372</v>
      </c>
      <c r="V285" s="55" t="e">
        <f t="shared" si="92"/>
        <v>#VALUE!</v>
      </c>
    </row>
    <row r="286" spans="1:22" ht="96" customHeight="1">
      <c r="A286" s="158"/>
      <c r="B286" s="158"/>
      <c r="C286" s="12" t="s">
        <v>17</v>
      </c>
      <c r="D286" s="11">
        <v>805</v>
      </c>
      <c r="E286" s="15" t="s">
        <v>441</v>
      </c>
      <c r="F286" s="15" t="s">
        <v>459</v>
      </c>
      <c r="G286" s="15" t="s">
        <v>439</v>
      </c>
      <c r="H286" s="11"/>
      <c r="I286" s="10"/>
      <c r="J286" s="11"/>
      <c r="K286" s="16" t="s">
        <v>372</v>
      </c>
      <c r="L286" s="16" t="s">
        <v>372</v>
      </c>
      <c r="M286" s="16" t="s">
        <v>372</v>
      </c>
      <c r="N286" s="16" t="s">
        <v>372</v>
      </c>
      <c r="O286" s="16" t="s">
        <v>372</v>
      </c>
      <c r="P286" s="13">
        <v>64171.788</v>
      </c>
      <c r="Q286" s="103">
        <v>68013.559</v>
      </c>
      <c r="R286" s="103">
        <v>68013.559</v>
      </c>
      <c r="S286" s="104">
        <v>68013.559</v>
      </c>
      <c r="T286" s="13">
        <v>75410.963</v>
      </c>
      <c r="U286" s="13">
        <v>78427.401</v>
      </c>
      <c r="V286" s="55" t="e">
        <f t="shared" si="92"/>
        <v>#VALUE!</v>
      </c>
    </row>
    <row r="287" spans="1:22" ht="133.5" customHeight="1">
      <c r="A287" s="12" t="s">
        <v>94</v>
      </c>
      <c r="B287" s="17" t="s">
        <v>390</v>
      </c>
      <c r="C287" s="93" t="s">
        <v>363</v>
      </c>
      <c r="D287" s="11">
        <v>840</v>
      </c>
      <c r="E287" s="15" t="s">
        <v>441</v>
      </c>
      <c r="F287" s="15" t="s">
        <v>459</v>
      </c>
      <c r="G287" s="15" t="s">
        <v>439</v>
      </c>
      <c r="H287" s="11" t="s">
        <v>329</v>
      </c>
      <c r="I287" s="11" t="s">
        <v>329</v>
      </c>
      <c r="J287" s="11" t="s">
        <v>329</v>
      </c>
      <c r="K287" s="16">
        <v>100</v>
      </c>
      <c r="L287" s="16">
        <v>100</v>
      </c>
      <c r="M287" s="16">
        <v>100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55">
        <f t="shared" si="92"/>
        <v>300</v>
      </c>
    </row>
    <row r="288" spans="1:22" ht="92.25" customHeight="1">
      <c r="A288" s="155" t="s">
        <v>95</v>
      </c>
      <c r="B288" s="165" t="s">
        <v>205</v>
      </c>
      <c r="C288" s="17" t="s">
        <v>337</v>
      </c>
      <c r="D288" s="11">
        <v>805</v>
      </c>
      <c r="E288" s="15" t="s">
        <v>441</v>
      </c>
      <c r="F288" s="15" t="s">
        <v>459</v>
      </c>
      <c r="G288" s="15" t="s">
        <v>439</v>
      </c>
      <c r="H288" s="11" t="s">
        <v>329</v>
      </c>
      <c r="I288" s="11" t="s">
        <v>329</v>
      </c>
      <c r="J288" s="11" t="s">
        <v>329</v>
      </c>
      <c r="K288" s="16">
        <v>41313.2</v>
      </c>
      <c r="L288" s="16">
        <v>11962.4</v>
      </c>
      <c r="M288" s="16">
        <v>12070.3</v>
      </c>
      <c r="N288" s="16">
        <v>10698.6</v>
      </c>
      <c r="O288" s="16">
        <v>9194.2</v>
      </c>
      <c r="P288" s="16" t="s">
        <v>372</v>
      </c>
      <c r="Q288" s="16" t="s">
        <v>372</v>
      </c>
      <c r="R288" s="16" t="s">
        <v>372</v>
      </c>
      <c r="S288" s="16" t="s">
        <v>372</v>
      </c>
      <c r="T288" s="16" t="s">
        <v>372</v>
      </c>
      <c r="U288" s="16" t="s">
        <v>372</v>
      </c>
      <c r="V288" s="55" t="e">
        <f t="shared" si="92"/>
        <v>#VALUE!</v>
      </c>
    </row>
    <row r="289" spans="1:22" ht="183" customHeight="1">
      <c r="A289" s="158"/>
      <c r="B289" s="185"/>
      <c r="C289" s="12" t="s">
        <v>17</v>
      </c>
      <c r="D289" s="11">
        <v>805</v>
      </c>
      <c r="E289" s="15" t="s">
        <v>441</v>
      </c>
      <c r="F289" s="15" t="s">
        <v>459</v>
      </c>
      <c r="G289" s="15" t="s">
        <v>439</v>
      </c>
      <c r="H289" s="15"/>
      <c r="I289" s="10"/>
      <c r="J289" s="11"/>
      <c r="K289" s="13" t="s">
        <v>372</v>
      </c>
      <c r="L289" s="13" t="s">
        <v>372</v>
      </c>
      <c r="M289" s="13" t="s">
        <v>372</v>
      </c>
      <c r="N289" s="13" t="s">
        <v>372</v>
      </c>
      <c r="O289" s="13" t="s">
        <v>372</v>
      </c>
      <c r="P289" s="16">
        <v>7925.8</v>
      </c>
      <c r="Q289" s="104">
        <v>7323.5</v>
      </c>
      <c r="R289" s="104">
        <v>7547.7</v>
      </c>
      <c r="S289" s="104">
        <v>7843.6</v>
      </c>
      <c r="T289" s="16">
        <v>11767.8</v>
      </c>
      <c r="U289" s="16">
        <v>11767.8</v>
      </c>
      <c r="V289" s="55" t="e">
        <f t="shared" si="92"/>
        <v>#VALUE!</v>
      </c>
    </row>
    <row r="290" spans="1:22" ht="207" customHeight="1">
      <c r="A290" s="105" t="s">
        <v>96</v>
      </c>
      <c r="B290" s="159" t="s">
        <v>185</v>
      </c>
      <c r="C290" s="105" t="s">
        <v>337</v>
      </c>
      <c r="D290" s="60">
        <v>805</v>
      </c>
      <c r="E290" s="76" t="s">
        <v>441</v>
      </c>
      <c r="F290" s="76" t="s">
        <v>459</v>
      </c>
      <c r="G290" s="76" t="s">
        <v>439</v>
      </c>
      <c r="H290" s="60" t="s">
        <v>329</v>
      </c>
      <c r="I290" s="60" t="s">
        <v>329</v>
      </c>
      <c r="J290" s="60" t="s">
        <v>329</v>
      </c>
      <c r="K290" s="106">
        <v>365539.3</v>
      </c>
      <c r="L290" s="106">
        <v>396361.67</v>
      </c>
      <c r="M290" s="106">
        <v>415475.08</v>
      </c>
      <c r="N290" s="106">
        <v>411181.7</v>
      </c>
      <c r="O290" s="106">
        <v>379418.3</v>
      </c>
      <c r="P290" s="106" t="s">
        <v>372</v>
      </c>
      <c r="Q290" s="106" t="s">
        <v>372</v>
      </c>
      <c r="R290" s="106" t="s">
        <v>372</v>
      </c>
      <c r="S290" s="106" t="s">
        <v>372</v>
      </c>
      <c r="T290" s="106" t="s">
        <v>372</v>
      </c>
      <c r="U290" s="106" t="s">
        <v>372</v>
      </c>
      <c r="V290" s="55" t="e">
        <f t="shared" si="92"/>
        <v>#VALUE!</v>
      </c>
    </row>
    <row r="291" spans="1:22" ht="409.5" customHeight="1">
      <c r="A291" s="113"/>
      <c r="B291" s="158"/>
      <c r="C291" s="12" t="s">
        <v>17</v>
      </c>
      <c r="D291" s="11">
        <v>805</v>
      </c>
      <c r="E291" s="15" t="s">
        <v>441</v>
      </c>
      <c r="F291" s="15" t="s">
        <v>459</v>
      </c>
      <c r="G291" s="15" t="s">
        <v>439</v>
      </c>
      <c r="H291" s="15"/>
      <c r="I291" s="10"/>
      <c r="J291" s="11"/>
      <c r="K291" s="13" t="s">
        <v>372</v>
      </c>
      <c r="L291" s="13" t="s">
        <v>372</v>
      </c>
      <c r="M291" s="13" t="s">
        <v>372</v>
      </c>
      <c r="N291" s="13" t="s">
        <v>372</v>
      </c>
      <c r="O291" s="13" t="s">
        <v>372</v>
      </c>
      <c r="P291" s="16">
        <v>362137.1</v>
      </c>
      <c r="Q291" s="104">
        <v>410669.6</v>
      </c>
      <c r="R291" s="104">
        <v>422878.2</v>
      </c>
      <c r="S291" s="104">
        <v>439408.7</v>
      </c>
      <c r="T291" s="16">
        <v>427747.86</v>
      </c>
      <c r="U291" s="16">
        <v>427747.86</v>
      </c>
      <c r="V291" s="55" t="e">
        <f t="shared" si="92"/>
        <v>#VALUE!</v>
      </c>
    </row>
    <row r="292" spans="1:22" ht="59.25" customHeight="1">
      <c r="A292" s="159" t="s">
        <v>97</v>
      </c>
      <c r="B292" s="155" t="s">
        <v>220</v>
      </c>
      <c r="C292" s="12" t="s">
        <v>337</v>
      </c>
      <c r="D292" s="11">
        <v>805</v>
      </c>
      <c r="E292" s="15" t="s">
        <v>441</v>
      </c>
      <c r="F292" s="15" t="s">
        <v>459</v>
      </c>
      <c r="G292" s="15" t="s">
        <v>439</v>
      </c>
      <c r="H292" s="15" t="s">
        <v>329</v>
      </c>
      <c r="I292" s="10" t="s">
        <v>329</v>
      </c>
      <c r="J292" s="11" t="s">
        <v>329</v>
      </c>
      <c r="K292" s="16">
        <v>40151.6</v>
      </c>
      <c r="L292" s="16">
        <v>43369.93</v>
      </c>
      <c r="M292" s="16">
        <v>46282.02</v>
      </c>
      <c r="N292" s="16">
        <v>40582.4</v>
      </c>
      <c r="O292" s="16">
        <v>41722.1</v>
      </c>
      <c r="P292" s="16" t="s">
        <v>372</v>
      </c>
      <c r="Q292" s="16" t="s">
        <v>372</v>
      </c>
      <c r="R292" s="16" t="s">
        <v>372</v>
      </c>
      <c r="S292" s="16" t="s">
        <v>372</v>
      </c>
      <c r="T292" s="16" t="s">
        <v>372</v>
      </c>
      <c r="U292" s="16" t="s">
        <v>372</v>
      </c>
      <c r="V292" s="55" t="e">
        <f t="shared" si="92"/>
        <v>#VALUE!</v>
      </c>
    </row>
    <row r="293" spans="1:22" ht="93.75" customHeight="1">
      <c r="A293" s="160"/>
      <c r="B293" s="158"/>
      <c r="C293" s="12" t="s">
        <v>17</v>
      </c>
      <c r="D293" s="11">
        <v>805</v>
      </c>
      <c r="E293" s="15" t="s">
        <v>441</v>
      </c>
      <c r="F293" s="15" t="s">
        <v>459</v>
      </c>
      <c r="G293" s="15" t="s">
        <v>439</v>
      </c>
      <c r="H293" s="15"/>
      <c r="I293" s="10"/>
      <c r="J293" s="11"/>
      <c r="K293" s="13" t="s">
        <v>372</v>
      </c>
      <c r="L293" s="13" t="s">
        <v>372</v>
      </c>
      <c r="M293" s="13" t="s">
        <v>372</v>
      </c>
      <c r="N293" s="13" t="s">
        <v>372</v>
      </c>
      <c r="O293" s="13" t="s">
        <v>372</v>
      </c>
      <c r="P293" s="16">
        <v>34145.8</v>
      </c>
      <c r="Q293" s="104">
        <v>40967.9</v>
      </c>
      <c r="R293" s="104">
        <v>42599</v>
      </c>
      <c r="S293" s="104">
        <v>44302.5</v>
      </c>
      <c r="T293" s="16">
        <v>47523.484</v>
      </c>
      <c r="U293" s="16">
        <v>47523.484</v>
      </c>
      <c r="V293" s="55" t="e">
        <f t="shared" si="92"/>
        <v>#VALUE!</v>
      </c>
    </row>
    <row r="294" spans="1:22" ht="67.5" customHeight="1">
      <c r="A294" s="155" t="s">
        <v>98</v>
      </c>
      <c r="B294" s="155" t="s">
        <v>311</v>
      </c>
      <c r="C294" s="17" t="s">
        <v>337</v>
      </c>
      <c r="D294" s="11">
        <v>805</v>
      </c>
      <c r="E294" s="15" t="s">
        <v>441</v>
      </c>
      <c r="F294" s="15" t="s">
        <v>459</v>
      </c>
      <c r="G294" s="15" t="s">
        <v>439</v>
      </c>
      <c r="H294" s="11" t="s">
        <v>329</v>
      </c>
      <c r="I294" s="11" t="s">
        <v>329</v>
      </c>
      <c r="J294" s="11" t="s">
        <v>329</v>
      </c>
      <c r="K294" s="16">
        <v>1</v>
      </c>
      <c r="L294" s="16">
        <v>0</v>
      </c>
      <c r="M294" s="16">
        <v>0</v>
      </c>
      <c r="N294" s="16">
        <v>0</v>
      </c>
      <c r="O294" s="16">
        <v>0</v>
      </c>
      <c r="P294" s="16" t="s">
        <v>372</v>
      </c>
      <c r="Q294" s="16" t="s">
        <v>372</v>
      </c>
      <c r="R294" s="16" t="s">
        <v>372</v>
      </c>
      <c r="S294" s="16" t="s">
        <v>372</v>
      </c>
      <c r="T294" s="16" t="s">
        <v>372</v>
      </c>
      <c r="U294" s="16" t="s">
        <v>372</v>
      </c>
      <c r="V294" s="55" t="e">
        <f t="shared" si="92"/>
        <v>#VALUE!</v>
      </c>
    </row>
    <row r="295" spans="1:22" ht="126.75" customHeight="1">
      <c r="A295" s="158"/>
      <c r="B295" s="158"/>
      <c r="C295" s="12" t="s">
        <v>17</v>
      </c>
      <c r="D295" s="11">
        <v>805</v>
      </c>
      <c r="E295" s="15" t="s">
        <v>441</v>
      </c>
      <c r="F295" s="15" t="s">
        <v>459</v>
      </c>
      <c r="G295" s="15" t="s">
        <v>439</v>
      </c>
      <c r="H295" s="15"/>
      <c r="I295" s="10"/>
      <c r="J295" s="11"/>
      <c r="K295" s="13" t="s">
        <v>372</v>
      </c>
      <c r="L295" s="13" t="s">
        <v>372</v>
      </c>
      <c r="M295" s="13" t="s">
        <v>372</v>
      </c>
      <c r="N295" s="13" t="s">
        <v>372</v>
      </c>
      <c r="O295" s="13" t="s">
        <v>372</v>
      </c>
      <c r="P295" s="16"/>
      <c r="Q295" s="16">
        <v>0</v>
      </c>
      <c r="R295" s="16">
        <v>0</v>
      </c>
      <c r="S295" s="16">
        <v>0</v>
      </c>
      <c r="T295" s="16">
        <v>0.716</v>
      </c>
      <c r="U295" s="16">
        <v>0.716</v>
      </c>
      <c r="V295" s="55" t="e">
        <f t="shared" si="92"/>
        <v>#VALUE!</v>
      </c>
    </row>
    <row r="296" spans="1:22" ht="65.25" customHeight="1">
      <c r="A296" s="159" t="s">
        <v>99</v>
      </c>
      <c r="B296" s="155" t="s">
        <v>312</v>
      </c>
      <c r="C296" s="12" t="s">
        <v>337</v>
      </c>
      <c r="D296" s="11">
        <v>805</v>
      </c>
      <c r="E296" s="15" t="s">
        <v>441</v>
      </c>
      <c r="F296" s="15" t="s">
        <v>459</v>
      </c>
      <c r="G296" s="15" t="s">
        <v>439</v>
      </c>
      <c r="H296" s="11" t="s">
        <v>329</v>
      </c>
      <c r="I296" s="11" t="s">
        <v>329</v>
      </c>
      <c r="J296" s="11" t="s">
        <v>329</v>
      </c>
      <c r="K296" s="16">
        <v>4.9</v>
      </c>
      <c r="L296" s="16">
        <v>0</v>
      </c>
      <c r="M296" s="16">
        <v>0</v>
      </c>
      <c r="N296" s="16">
        <v>0</v>
      </c>
      <c r="O296" s="16">
        <v>0</v>
      </c>
      <c r="P296" s="16" t="s">
        <v>372</v>
      </c>
      <c r="Q296" s="16" t="s">
        <v>372</v>
      </c>
      <c r="R296" s="16" t="s">
        <v>372</v>
      </c>
      <c r="S296" s="16" t="s">
        <v>372</v>
      </c>
      <c r="T296" s="16" t="s">
        <v>372</v>
      </c>
      <c r="U296" s="16" t="s">
        <v>372</v>
      </c>
      <c r="V296" s="55" t="e">
        <f t="shared" si="92"/>
        <v>#VALUE!</v>
      </c>
    </row>
    <row r="297" spans="1:22" ht="92.25" customHeight="1">
      <c r="A297" s="161"/>
      <c r="B297" s="156"/>
      <c r="C297" s="12" t="s">
        <v>17</v>
      </c>
      <c r="D297" s="11">
        <v>805</v>
      </c>
      <c r="E297" s="15" t="s">
        <v>441</v>
      </c>
      <c r="F297" s="15" t="s">
        <v>459</v>
      </c>
      <c r="G297" s="15" t="s">
        <v>439</v>
      </c>
      <c r="H297" s="11"/>
      <c r="I297" s="11"/>
      <c r="J297" s="11"/>
      <c r="K297" s="16" t="s">
        <v>372</v>
      </c>
      <c r="L297" s="16" t="s">
        <v>372</v>
      </c>
      <c r="M297" s="16" t="s">
        <v>372</v>
      </c>
      <c r="N297" s="16" t="s">
        <v>372</v>
      </c>
      <c r="O297" s="16" t="s">
        <v>372</v>
      </c>
      <c r="P297" s="16"/>
      <c r="Q297" s="16">
        <v>0</v>
      </c>
      <c r="R297" s="16">
        <v>0</v>
      </c>
      <c r="S297" s="16">
        <v>0</v>
      </c>
      <c r="T297" s="16">
        <v>3.34</v>
      </c>
      <c r="U297" s="16">
        <v>3.34</v>
      </c>
      <c r="V297" s="55" t="e">
        <f t="shared" si="92"/>
        <v>#VALUE!</v>
      </c>
    </row>
    <row r="298" spans="1:22" ht="60.75" customHeight="1">
      <c r="A298" s="159" t="s">
        <v>100</v>
      </c>
      <c r="B298" s="155" t="s">
        <v>3</v>
      </c>
      <c r="C298" s="12" t="s">
        <v>337</v>
      </c>
      <c r="D298" s="11">
        <v>805</v>
      </c>
      <c r="E298" s="15" t="s">
        <v>441</v>
      </c>
      <c r="F298" s="11">
        <v>3</v>
      </c>
      <c r="G298" s="15" t="s">
        <v>439</v>
      </c>
      <c r="H298" s="15" t="s">
        <v>329</v>
      </c>
      <c r="I298" s="10" t="s">
        <v>329</v>
      </c>
      <c r="J298" s="11" t="s">
        <v>329</v>
      </c>
      <c r="K298" s="13">
        <v>0</v>
      </c>
      <c r="L298" s="13">
        <v>0</v>
      </c>
      <c r="M298" s="16">
        <v>0</v>
      </c>
      <c r="N298" s="16">
        <v>0</v>
      </c>
      <c r="O298" s="16">
        <v>148310</v>
      </c>
      <c r="P298" s="16" t="s">
        <v>372</v>
      </c>
      <c r="Q298" s="16" t="s">
        <v>372</v>
      </c>
      <c r="R298" s="16" t="s">
        <v>372</v>
      </c>
      <c r="S298" s="16" t="s">
        <v>372</v>
      </c>
      <c r="T298" s="16" t="s">
        <v>372</v>
      </c>
      <c r="U298" s="16" t="s">
        <v>372</v>
      </c>
      <c r="V298" s="55" t="e">
        <f t="shared" si="92"/>
        <v>#VALUE!</v>
      </c>
    </row>
    <row r="299" spans="1:22" ht="94.5" customHeight="1">
      <c r="A299" s="160"/>
      <c r="B299" s="158"/>
      <c r="C299" s="12" t="s">
        <v>17</v>
      </c>
      <c r="D299" s="11">
        <v>805</v>
      </c>
      <c r="E299" s="15" t="s">
        <v>441</v>
      </c>
      <c r="F299" s="11">
        <v>3</v>
      </c>
      <c r="G299" s="15" t="s">
        <v>439</v>
      </c>
      <c r="H299" s="15"/>
      <c r="I299" s="10"/>
      <c r="J299" s="11"/>
      <c r="K299" s="13" t="s">
        <v>372</v>
      </c>
      <c r="L299" s="13" t="s">
        <v>372</v>
      </c>
      <c r="M299" s="13" t="s">
        <v>372</v>
      </c>
      <c r="N299" s="13" t="s">
        <v>372</v>
      </c>
      <c r="O299" s="13" t="s">
        <v>372</v>
      </c>
      <c r="P299" s="16">
        <v>0</v>
      </c>
      <c r="Q299" s="16">
        <v>0</v>
      </c>
      <c r="R299" s="16">
        <v>0</v>
      </c>
      <c r="S299" s="16">
        <v>0</v>
      </c>
      <c r="T299" s="16">
        <v>0</v>
      </c>
      <c r="U299" s="16">
        <v>0</v>
      </c>
      <c r="V299" s="55" t="e">
        <f t="shared" si="92"/>
        <v>#VALUE!</v>
      </c>
    </row>
    <row r="300" spans="1:22" ht="55.5" customHeight="1">
      <c r="A300" s="12" t="s">
        <v>163</v>
      </c>
      <c r="B300" s="17" t="s">
        <v>162</v>
      </c>
      <c r="C300" s="12" t="s">
        <v>337</v>
      </c>
      <c r="D300" s="11">
        <v>805</v>
      </c>
      <c r="E300" s="15" t="s">
        <v>441</v>
      </c>
      <c r="F300" s="11">
        <v>3</v>
      </c>
      <c r="G300" s="15" t="s">
        <v>439</v>
      </c>
      <c r="H300" s="15"/>
      <c r="I300" s="10"/>
      <c r="J300" s="11"/>
      <c r="K300" s="13" t="s">
        <v>372</v>
      </c>
      <c r="L300" s="13" t="s">
        <v>372</v>
      </c>
      <c r="M300" s="13" t="s">
        <v>372</v>
      </c>
      <c r="N300" s="13" t="s">
        <v>372</v>
      </c>
      <c r="O300" s="13" t="s">
        <v>372</v>
      </c>
      <c r="P300" s="13" t="s">
        <v>372</v>
      </c>
      <c r="Q300" s="104">
        <v>61020</v>
      </c>
      <c r="R300" s="16">
        <v>0</v>
      </c>
      <c r="S300" s="16">
        <v>0</v>
      </c>
      <c r="T300" s="16">
        <v>0</v>
      </c>
      <c r="U300" s="16">
        <v>0</v>
      </c>
      <c r="V300" s="55"/>
    </row>
    <row r="301" spans="1:22" ht="61.5" customHeight="1">
      <c r="A301" s="12" t="s">
        <v>164</v>
      </c>
      <c r="B301" s="17" t="s">
        <v>165</v>
      </c>
      <c r="C301" s="12" t="s">
        <v>337</v>
      </c>
      <c r="D301" s="11">
        <v>805</v>
      </c>
      <c r="E301" s="15" t="s">
        <v>441</v>
      </c>
      <c r="F301" s="11">
        <v>3</v>
      </c>
      <c r="G301" s="15" t="s">
        <v>439</v>
      </c>
      <c r="H301" s="15"/>
      <c r="I301" s="10"/>
      <c r="J301" s="11"/>
      <c r="K301" s="13" t="s">
        <v>372</v>
      </c>
      <c r="L301" s="13" t="s">
        <v>372</v>
      </c>
      <c r="M301" s="13" t="s">
        <v>372</v>
      </c>
      <c r="N301" s="13" t="s">
        <v>372</v>
      </c>
      <c r="O301" s="13" t="s">
        <v>372</v>
      </c>
      <c r="P301" s="13" t="s">
        <v>372</v>
      </c>
      <c r="Q301" s="104">
        <v>858872.646</v>
      </c>
      <c r="R301" s="16">
        <v>0</v>
      </c>
      <c r="S301" s="16">
        <v>0</v>
      </c>
      <c r="T301" s="16">
        <v>0</v>
      </c>
      <c r="U301" s="16">
        <v>0</v>
      </c>
      <c r="V301" s="55"/>
    </row>
    <row r="302" spans="1:22" ht="96.75" customHeight="1">
      <c r="A302" s="12" t="s">
        <v>166</v>
      </c>
      <c r="B302" s="17" t="s">
        <v>168</v>
      </c>
      <c r="C302" s="12" t="s">
        <v>337</v>
      </c>
      <c r="D302" s="11">
        <v>805</v>
      </c>
      <c r="E302" s="15" t="s">
        <v>441</v>
      </c>
      <c r="F302" s="11">
        <v>3</v>
      </c>
      <c r="G302" s="15" t="s">
        <v>439</v>
      </c>
      <c r="H302" s="15"/>
      <c r="I302" s="10"/>
      <c r="J302" s="11"/>
      <c r="K302" s="13" t="s">
        <v>372</v>
      </c>
      <c r="L302" s="13" t="s">
        <v>372</v>
      </c>
      <c r="M302" s="13" t="s">
        <v>372</v>
      </c>
      <c r="N302" s="13" t="s">
        <v>372</v>
      </c>
      <c r="O302" s="13" t="s">
        <v>372</v>
      </c>
      <c r="P302" s="13" t="s">
        <v>372</v>
      </c>
      <c r="Q302" s="104">
        <v>25490.642</v>
      </c>
      <c r="R302" s="16">
        <v>0</v>
      </c>
      <c r="S302" s="16">
        <v>0</v>
      </c>
      <c r="T302" s="16">
        <v>0</v>
      </c>
      <c r="U302" s="16">
        <v>0</v>
      </c>
      <c r="V302" s="55"/>
    </row>
    <row r="303" spans="1:22" ht="132.75" customHeight="1">
      <c r="A303" s="12" t="s">
        <v>167</v>
      </c>
      <c r="B303" s="17" t="s">
        <v>169</v>
      </c>
      <c r="C303" s="12" t="s">
        <v>337</v>
      </c>
      <c r="D303" s="11">
        <v>805</v>
      </c>
      <c r="E303" s="15" t="s">
        <v>441</v>
      </c>
      <c r="F303" s="11">
        <v>3</v>
      </c>
      <c r="G303" s="15" t="s">
        <v>439</v>
      </c>
      <c r="H303" s="15"/>
      <c r="I303" s="10"/>
      <c r="J303" s="11"/>
      <c r="K303" s="13" t="s">
        <v>372</v>
      </c>
      <c r="L303" s="13" t="s">
        <v>372</v>
      </c>
      <c r="M303" s="13" t="s">
        <v>372</v>
      </c>
      <c r="N303" s="13" t="s">
        <v>372</v>
      </c>
      <c r="O303" s="13" t="s">
        <v>372</v>
      </c>
      <c r="P303" s="13" t="s">
        <v>372</v>
      </c>
      <c r="Q303" s="104">
        <v>961887.4</v>
      </c>
      <c r="R303" s="16">
        <v>0</v>
      </c>
      <c r="S303" s="16">
        <v>0</v>
      </c>
      <c r="T303" s="16">
        <v>0</v>
      </c>
      <c r="U303" s="16">
        <v>0</v>
      </c>
      <c r="V303" s="55"/>
    </row>
    <row r="304" spans="1:22" ht="186" customHeight="1">
      <c r="A304" s="12" t="s">
        <v>170</v>
      </c>
      <c r="B304" s="17" t="s">
        <v>171</v>
      </c>
      <c r="C304" s="12" t="s">
        <v>337</v>
      </c>
      <c r="D304" s="11">
        <v>805</v>
      </c>
      <c r="E304" s="15" t="s">
        <v>441</v>
      </c>
      <c r="F304" s="11">
        <v>3</v>
      </c>
      <c r="G304" s="15" t="s">
        <v>439</v>
      </c>
      <c r="H304" s="15"/>
      <c r="I304" s="10"/>
      <c r="J304" s="11"/>
      <c r="K304" s="13" t="s">
        <v>372</v>
      </c>
      <c r="L304" s="13" t="s">
        <v>372</v>
      </c>
      <c r="M304" s="13" t="s">
        <v>372</v>
      </c>
      <c r="N304" s="13" t="s">
        <v>372</v>
      </c>
      <c r="O304" s="13" t="s">
        <v>372</v>
      </c>
      <c r="P304" s="13" t="s">
        <v>372</v>
      </c>
      <c r="Q304" s="104">
        <v>38064</v>
      </c>
      <c r="R304" s="16">
        <v>0</v>
      </c>
      <c r="S304" s="16">
        <v>0</v>
      </c>
      <c r="T304" s="16">
        <v>0</v>
      </c>
      <c r="U304" s="16">
        <v>0</v>
      </c>
      <c r="V304" s="55"/>
    </row>
    <row r="305" spans="1:22" ht="185.25" customHeight="1">
      <c r="A305" s="159" t="s">
        <v>195</v>
      </c>
      <c r="B305" s="155" t="s">
        <v>194</v>
      </c>
      <c r="C305" s="159" t="s">
        <v>17</v>
      </c>
      <c r="D305" s="191">
        <v>805</v>
      </c>
      <c r="E305" s="193" t="s">
        <v>441</v>
      </c>
      <c r="F305" s="191">
        <v>3</v>
      </c>
      <c r="G305" s="193" t="s">
        <v>439</v>
      </c>
      <c r="H305" s="15"/>
      <c r="I305" s="10"/>
      <c r="J305" s="11"/>
      <c r="K305" s="189" t="s">
        <v>372</v>
      </c>
      <c r="L305" s="189" t="s">
        <v>372</v>
      </c>
      <c r="M305" s="189" t="s">
        <v>372</v>
      </c>
      <c r="N305" s="189" t="s">
        <v>372</v>
      </c>
      <c r="O305" s="189" t="s">
        <v>372</v>
      </c>
      <c r="P305" s="189" t="s">
        <v>372</v>
      </c>
      <c r="Q305" s="197">
        <v>54453.6</v>
      </c>
      <c r="R305" s="195">
        <v>0</v>
      </c>
      <c r="S305" s="195">
        <v>0</v>
      </c>
      <c r="T305" s="195">
        <v>0</v>
      </c>
      <c r="U305" s="195">
        <v>0</v>
      </c>
      <c r="V305" s="55"/>
    </row>
    <row r="306" spans="1:22" ht="408.75" customHeight="1">
      <c r="A306" s="161"/>
      <c r="B306" s="156"/>
      <c r="C306" s="161"/>
      <c r="D306" s="192"/>
      <c r="E306" s="194"/>
      <c r="F306" s="192"/>
      <c r="G306" s="194"/>
      <c r="H306" s="15"/>
      <c r="I306" s="10"/>
      <c r="J306" s="11"/>
      <c r="K306" s="190"/>
      <c r="L306" s="190"/>
      <c r="M306" s="190"/>
      <c r="N306" s="190"/>
      <c r="O306" s="190"/>
      <c r="P306" s="190"/>
      <c r="Q306" s="198"/>
      <c r="R306" s="196"/>
      <c r="S306" s="196"/>
      <c r="T306" s="196"/>
      <c r="U306" s="196"/>
      <c r="V306" s="55"/>
    </row>
    <row r="307" spans="1:22" ht="21" customHeight="1">
      <c r="A307" s="159" t="s">
        <v>101</v>
      </c>
      <c r="B307" s="155" t="s">
        <v>263</v>
      </c>
      <c r="C307" s="17" t="s">
        <v>216</v>
      </c>
      <c r="D307" s="11" t="s">
        <v>329</v>
      </c>
      <c r="E307" s="15" t="s">
        <v>441</v>
      </c>
      <c r="F307" s="11">
        <v>3</v>
      </c>
      <c r="G307" s="15" t="s">
        <v>440</v>
      </c>
      <c r="H307" s="11" t="s">
        <v>329</v>
      </c>
      <c r="I307" s="11" t="s">
        <v>329</v>
      </c>
      <c r="J307" s="11" t="s">
        <v>329</v>
      </c>
      <c r="K307" s="13">
        <f>K308</f>
        <v>288145.89800000004</v>
      </c>
      <c r="L307" s="13">
        <f>L308</f>
        <v>299099.695</v>
      </c>
      <c r="M307" s="13">
        <f>M308</f>
        <v>317501.475</v>
      </c>
      <c r="N307" s="13">
        <f>N308</f>
        <v>368308.058</v>
      </c>
      <c r="O307" s="13">
        <f>O308</f>
        <v>414750.545</v>
      </c>
      <c r="P307" s="13">
        <f aca="true" t="shared" si="93" ref="P307:U307">P311+P312</f>
        <v>365909.796</v>
      </c>
      <c r="Q307" s="13">
        <f t="shared" si="93"/>
        <v>373606.923</v>
      </c>
      <c r="R307" s="13">
        <f t="shared" si="93"/>
        <v>373882.723</v>
      </c>
      <c r="S307" s="13">
        <f t="shared" si="93"/>
        <v>374169.623</v>
      </c>
      <c r="T307" s="13">
        <f t="shared" si="93"/>
        <v>397517.777</v>
      </c>
      <c r="U307" s="13">
        <f t="shared" si="93"/>
        <v>413087.66300000006</v>
      </c>
      <c r="V307" s="55">
        <f t="shared" si="92"/>
        <v>3985980.1760000004</v>
      </c>
    </row>
    <row r="308" spans="1:22" ht="24" customHeight="1">
      <c r="A308" s="162"/>
      <c r="B308" s="126"/>
      <c r="C308" s="105" t="s">
        <v>0</v>
      </c>
      <c r="D308" s="60" t="s">
        <v>329</v>
      </c>
      <c r="E308" s="76" t="s">
        <v>441</v>
      </c>
      <c r="F308" s="60">
        <v>3</v>
      </c>
      <c r="G308" s="76" t="s">
        <v>440</v>
      </c>
      <c r="H308" s="60"/>
      <c r="I308" s="60"/>
      <c r="J308" s="60"/>
      <c r="K308" s="79">
        <f>K310+K312</f>
        <v>288145.89800000004</v>
      </c>
      <c r="L308" s="79">
        <f>L310+L312</f>
        <v>299099.695</v>
      </c>
      <c r="M308" s="79">
        <f>M310+M312</f>
        <v>317501.475</v>
      </c>
      <c r="N308" s="79">
        <f>N310+N312</f>
        <v>368308.058</v>
      </c>
      <c r="O308" s="79">
        <f>O310+O312</f>
        <v>414750.545</v>
      </c>
      <c r="P308" s="79">
        <f aca="true" t="shared" si="94" ref="P308:U308">P311+P312</f>
        <v>365909.796</v>
      </c>
      <c r="Q308" s="79">
        <f t="shared" si="94"/>
        <v>373606.923</v>
      </c>
      <c r="R308" s="79">
        <f t="shared" si="94"/>
        <v>373882.723</v>
      </c>
      <c r="S308" s="79">
        <f t="shared" si="94"/>
        <v>374169.623</v>
      </c>
      <c r="T308" s="79">
        <f t="shared" si="94"/>
        <v>397517.777</v>
      </c>
      <c r="U308" s="79">
        <f t="shared" si="94"/>
        <v>413087.66300000006</v>
      </c>
      <c r="V308" s="55">
        <f t="shared" si="92"/>
        <v>3985980.1760000004</v>
      </c>
    </row>
    <row r="309" spans="1:22" ht="38.25" customHeight="1">
      <c r="A309" s="162"/>
      <c r="B309" s="126"/>
      <c r="C309" s="113" t="s">
        <v>461</v>
      </c>
      <c r="D309" s="61" t="s">
        <v>329</v>
      </c>
      <c r="E309" s="87" t="s">
        <v>441</v>
      </c>
      <c r="F309" s="61">
        <v>3</v>
      </c>
      <c r="G309" s="87" t="s">
        <v>440</v>
      </c>
      <c r="H309" s="61"/>
      <c r="I309" s="61"/>
      <c r="J309" s="61"/>
      <c r="K309" s="90">
        <v>8562.5</v>
      </c>
      <c r="L309" s="90">
        <v>7936.5</v>
      </c>
      <c r="M309" s="90">
        <v>6970.8</v>
      </c>
      <c r="N309" s="90">
        <v>6825.6</v>
      </c>
      <c r="O309" s="90">
        <v>6431.2</v>
      </c>
      <c r="P309" s="90">
        <v>6288.9</v>
      </c>
      <c r="Q309" s="90">
        <f>Q326</f>
        <v>6895.3</v>
      </c>
      <c r="R309" s="90">
        <f>R326</f>
        <v>7171.1</v>
      </c>
      <c r="S309" s="90">
        <f>S326</f>
        <v>7458</v>
      </c>
      <c r="T309" s="92">
        <f>T326</f>
        <v>8270.6</v>
      </c>
      <c r="U309" s="90">
        <f>U326</f>
        <v>8270.6</v>
      </c>
      <c r="V309" s="55">
        <f t="shared" si="92"/>
        <v>81081.1</v>
      </c>
    </row>
    <row r="310" spans="1:22" ht="58.5" customHeight="1">
      <c r="A310" s="128"/>
      <c r="B310" s="127"/>
      <c r="C310" s="12" t="s">
        <v>337</v>
      </c>
      <c r="D310" s="11">
        <v>805</v>
      </c>
      <c r="E310" s="15" t="s">
        <v>441</v>
      </c>
      <c r="F310" s="11">
        <v>3</v>
      </c>
      <c r="G310" s="15" t="s">
        <v>440</v>
      </c>
      <c r="H310" s="11" t="s">
        <v>329</v>
      </c>
      <c r="I310" s="11" t="s">
        <v>329</v>
      </c>
      <c r="J310" s="11" t="s">
        <v>329</v>
      </c>
      <c r="K310" s="13">
        <f>K313+K315+K319+K325</f>
        <v>29511.5</v>
      </c>
      <c r="L310" s="13">
        <f>L313+L315+L319+L325</f>
        <v>33954.952000000005</v>
      </c>
      <c r="M310" s="13">
        <f>M313+M315+M319+M325</f>
        <v>39448.72</v>
      </c>
      <c r="N310" s="13">
        <f>N313+N315+N319+N325</f>
        <v>56619.583</v>
      </c>
      <c r="O310" s="13">
        <f>O313+O315+O319+O325</f>
        <v>71504.05</v>
      </c>
      <c r="P310" s="13" t="s">
        <v>372</v>
      </c>
      <c r="Q310" s="13" t="s">
        <v>372</v>
      </c>
      <c r="R310" s="13" t="s">
        <v>372</v>
      </c>
      <c r="S310" s="13" t="s">
        <v>372</v>
      </c>
      <c r="T310" s="13" t="s">
        <v>372</v>
      </c>
      <c r="U310" s="13" t="s">
        <v>372</v>
      </c>
      <c r="V310" s="55" t="e">
        <f t="shared" si="92"/>
        <v>#VALUE!</v>
      </c>
    </row>
    <row r="311" spans="1:22" ht="102.75" customHeight="1">
      <c r="A311" s="128"/>
      <c r="B311" s="127"/>
      <c r="C311" s="12" t="s">
        <v>17</v>
      </c>
      <c r="D311" s="11">
        <v>805</v>
      </c>
      <c r="E311" s="15" t="s">
        <v>441</v>
      </c>
      <c r="F311" s="11">
        <v>3</v>
      </c>
      <c r="G311" s="15" t="s">
        <v>440</v>
      </c>
      <c r="H311" s="11"/>
      <c r="I311" s="11"/>
      <c r="J311" s="11"/>
      <c r="K311" s="13" t="s">
        <v>372</v>
      </c>
      <c r="L311" s="13" t="s">
        <v>372</v>
      </c>
      <c r="M311" s="13" t="s">
        <v>372</v>
      </c>
      <c r="N311" s="13" t="s">
        <v>372</v>
      </c>
      <c r="O311" s="13" t="s">
        <v>372</v>
      </c>
      <c r="P311" s="13">
        <f aca="true" t="shared" si="95" ref="P311:U311">P314+P316+P320+P326+P318+P322+P324</f>
        <v>365909.796</v>
      </c>
      <c r="Q311" s="13">
        <f t="shared" si="95"/>
        <v>373606.923</v>
      </c>
      <c r="R311" s="13">
        <f t="shared" si="95"/>
        <v>373882.723</v>
      </c>
      <c r="S311" s="13">
        <f t="shared" si="95"/>
        <v>374169.623</v>
      </c>
      <c r="T311" s="13">
        <f t="shared" si="95"/>
        <v>397517.777</v>
      </c>
      <c r="U311" s="13">
        <f t="shared" si="95"/>
        <v>413087.66300000006</v>
      </c>
      <c r="V311" s="55" t="e">
        <f>L311+#REF!+M311+N311+O311+P311+Q311+R311+S311+T311+U311</f>
        <v>#VALUE!</v>
      </c>
    </row>
    <row r="312" spans="1:22" ht="131.25" customHeight="1">
      <c r="A312" s="160"/>
      <c r="B312" s="158"/>
      <c r="C312" s="93" t="s">
        <v>363</v>
      </c>
      <c r="D312" s="11">
        <v>840</v>
      </c>
      <c r="E312" s="15" t="s">
        <v>441</v>
      </c>
      <c r="F312" s="11">
        <v>3</v>
      </c>
      <c r="G312" s="15" t="s">
        <v>440</v>
      </c>
      <c r="H312" s="11" t="s">
        <v>329</v>
      </c>
      <c r="I312" s="11" t="s">
        <v>329</v>
      </c>
      <c r="J312" s="11" t="s">
        <v>329</v>
      </c>
      <c r="K312" s="13">
        <f>K317+K321+K323</f>
        <v>258634.39800000002</v>
      </c>
      <c r="L312" s="13">
        <f aca="true" t="shared" si="96" ref="L312:U312">L317+L321+L323</f>
        <v>265144.743</v>
      </c>
      <c r="M312" s="13">
        <f t="shared" si="96"/>
        <v>278052.755</v>
      </c>
      <c r="N312" s="13">
        <f t="shared" si="96"/>
        <v>311688.47500000003</v>
      </c>
      <c r="O312" s="13">
        <f>O317+O321+O323</f>
        <v>343246.495</v>
      </c>
      <c r="P312" s="13">
        <f t="shared" si="96"/>
        <v>0</v>
      </c>
      <c r="Q312" s="13">
        <f t="shared" si="96"/>
        <v>0</v>
      </c>
      <c r="R312" s="13">
        <f t="shared" si="96"/>
        <v>0</v>
      </c>
      <c r="S312" s="13">
        <f t="shared" si="96"/>
        <v>0</v>
      </c>
      <c r="T312" s="13">
        <f t="shared" si="96"/>
        <v>0</v>
      </c>
      <c r="U312" s="13">
        <f t="shared" si="96"/>
        <v>0</v>
      </c>
      <c r="V312" s="55">
        <f t="shared" si="92"/>
        <v>1456766.866</v>
      </c>
    </row>
    <row r="313" spans="1:22" ht="71.25" customHeight="1">
      <c r="A313" s="159" t="s">
        <v>102</v>
      </c>
      <c r="B313" s="155" t="s">
        <v>264</v>
      </c>
      <c r="C313" s="12" t="s">
        <v>337</v>
      </c>
      <c r="D313" s="11">
        <v>805</v>
      </c>
      <c r="E313" s="15" t="s">
        <v>441</v>
      </c>
      <c r="F313" s="11">
        <v>3</v>
      </c>
      <c r="G313" s="15" t="s">
        <v>440</v>
      </c>
      <c r="H313" s="11" t="s">
        <v>329</v>
      </c>
      <c r="I313" s="11" t="s">
        <v>329</v>
      </c>
      <c r="J313" s="11" t="s">
        <v>329</v>
      </c>
      <c r="K313" s="13">
        <v>1820</v>
      </c>
      <c r="L313" s="13">
        <v>1200</v>
      </c>
      <c r="M313" s="13">
        <v>1000</v>
      </c>
      <c r="N313" s="13">
        <v>700</v>
      </c>
      <c r="O313" s="13">
        <v>600</v>
      </c>
      <c r="P313" s="13" t="s">
        <v>372</v>
      </c>
      <c r="Q313" s="13" t="s">
        <v>372</v>
      </c>
      <c r="R313" s="13" t="s">
        <v>372</v>
      </c>
      <c r="S313" s="13" t="s">
        <v>372</v>
      </c>
      <c r="T313" s="13" t="s">
        <v>372</v>
      </c>
      <c r="U313" s="13" t="s">
        <v>372</v>
      </c>
      <c r="V313" s="55" t="e">
        <f t="shared" si="92"/>
        <v>#VALUE!</v>
      </c>
    </row>
    <row r="314" spans="1:22" ht="119.25" customHeight="1">
      <c r="A314" s="160"/>
      <c r="B314" s="158"/>
      <c r="C314" s="12" t="s">
        <v>17</v>
      </c>
      <c r="D314" s="11">
        <v>805</v>
      </c>
      <c r="E314" s="15" t="s">
        <v>441</v>
      </c>
      <c r="F314" s="11">
        <v>3</v>
      </c>
      <c r="G314" s="15" t="s">
        <v>440</v>
      </c>
      <c r="H314" s="11"/>
      <c r="I314" s="10"/>
      <c r="J314" s="11"/>
      <c r="K314" s="13" t="s">
        <v>372</v>
      </c>
      <c r="L314" s="13" t="s">
        <v>372</v>
      </c>
      <c r="M314" s="13" t="s">
        <v>372</v>
      </c>
      <c r="N314" s="13" t="s">
        <v>372</v>
      </c>
      <c r="O314" s="13" t="s">
        <v>372</v>
      </c>
      <c r="P314" s="13">
        <v>480</v>
      </c>
      <c r="Q314" s="103">
        <v>680</v>
      </c>
      <c r="R314" s="103">
        <v>680</v>
      </c>
      <c r="S314" s="104">
        <v>680</v>
      </c>
      <c r="T314" s="13">
        <v>800.384</v>
      </c>
      <c r="U314" s="13">
        <v>832.399</v>
      </c>
      <c r="V314" s="55" t="e">
        <f t="shared" si="92"/>
        <v>#VALUE!</v>
      </c>
    </row>
    <row r="315" spans="1:22" ht="76.5" customHeight="1">
      <c r="A315" s="155" t="s">
        <v>103</v>
      </c>
      <c r="B315" s="155" t="s">
        <v>265</v>
      </c>
      <c r="C315" s="17" t="s">
        <v>337</v>
      </c>
      <c r="D315" s="11">
        <v>805</v>
      </c>
      <c r="E315" s="15" t="s">
        <v>441</v>
      </c>
      <c r="F315" s="11">
        <v>3</v>
      </c>
      <c r="G315" s="15" t="s">
        <v>440</v>
      </c>
      <c r="H315" s="11" t="s">
        <v>329</v>
      </c>
      <c r="I315" s="11" t="s">
        <v>329</v>
      </c>
      <c r="J315" s="11" t="s">
        <v>329</v>
      </c>
      <c r="K315" s="13">
        <v>100</v>
      </c>
      <c r="L315" s="13">
        <v>302.2</v>
      </c>
      <c r="M315" s="13">
        <v>200</v>
      </c>
      <c r="N315" s="13">
        <v>300</v>
      </c>
      <c r="O315" s="13">
        <v>300</v>
      </c>
      <c r="P315" s="13" t="s">
        <v>372</v>
      </c>
      <c r="Q315" s="13" t="s">
        <v>372</v>
      </c>
      <c r="R315" s="13" t="s">
        <v>372</v>
      </c>
      <c r="S315" s="13" t="s">
        <v>372</v>
      </c>
      <c r="T315" s="13" t="s">
        <v>372</v>
      </c>
      <c r="U315" s="13" t="s">
        <v>372</v>
      </c>
      <c r="V315" s="55" t="e">
        <f t="shared" si="92"/>
        <v>#VALUE!</v>
      </c>
    </row>
    <row r="316" spans="1:22" ht="130.5" customHeight="1">
      <c r="A316" s="156"/>
      <c r="B316" s="156"/>
      <c r="C316" s="12" t="s">
        <v>17</v>
      </c>
      <c r="D316" s="11">
        <v>805</v>
      </c>
      <c r="E316" s="15" t="s">
        <v>441</v>
      </c>
      <c r="F316" s="11">
        <v>3</v>
      </c>
      <c r="G316" s="15" t="s">
        <v>440</v>
      </c>
      <c r="H316" s="11"/>
      <c r="I316" s="10"/>
      <c r="J316" s="11"/>
      <c r="K316" s="13" t="s">
        <v>372</v>
      </c>
      <c r="L316" s="13" t="s">
        <v>372</v>
      </c>
      <c r="M316" s="13" t="s">
        <v>372</v>
      </c>
      <c r="N316" s="13" t="s">
        <v>372</v>
      </c>
      <c r="O316" s="13" t="s">
        <v>372</v>
      </c>
      <c r="P316" s="13">
        <v>0</v>
      </c>
      <c r="Q316" s="13">
        <v>0</v>
      </c>
      <c r="R316" s="13">
        <v>0</v>
      </c>
      <c r="S316" s="16">
        <v>0</v>
      </c>
      <c r="T316" s="13">
        <v>0</v>
      </c>
      <c r="U316" s="13">
        <v>0</v>
      </c>
      <c r="V316" s="55" t="e">
        <f t="shared" si="92"/>
        <v>#VALUE!</v>
      </c>
    </row>
    <row r="317" spans="1:22" ht="133.5" customHeight="1">
      <c r="A317" s="155" t="s">
        <v>104</v>
      </c>
      <c r="B317" s="131" t="s">
        <v>20</v>
      </c>
      <c r="C317" s="123" t="s">
        <v>363</v>
      </c>
      <c r="D317" s="14">
        <v>840</v>
      </c>
      <c r="E317" s="15" t="s">
        <v>441</v>
      </c>
      <c r="F317" s="11">
        <v>3</v>
      </c>
      <c r="G317" s="15" t="s">
        <v>440</v>
      </c>
      <c r="H317" s="124" t="s">
        <v>329</v>
      </c>
      <c r="I317" s="124" t="s">
        <v>329</v>
      </c>
      <c r="J317" s="11" t="s">
        <v>329</v>
      </c>
      <c r="K317" s="13">
        <v>2940.1</v>
      </c>
      <c r="L317" s="13">
        <v>2814.027</v>
      </c>
      <c r="M317" s="13">
        <v>2546.743</v>
      </c>
      <c r="N317" s="13">
        <v>2205.223</v>
      </c>
      <c r="O317" s="13">
        <v>3542.135</v>
      </c>
      <c r="P317" s="13">
        <v>0</v>
      </c>
      <c r="Q317" s="13">
        <v>0</v>
      </c>
      <c r="R317" s="13">
        <v>0</v>
      </c>
      <c r="S317" s="16">
        <v>0</v>
      </c>
      <c r="T317" s="13">
        <v>0</v>
      </c>
      <c r="U317" s="13">
        <v>0</v>
      </c>
      <c r="V317" s="55">
        <f t="shared" si="92"/>
        <v>14048.228000000001</v>
      </c>
    </row>
    <row r="318" spans="1:22" ht="166.5" customHeight="1">
      <c r="A318" s="132"/>
      <c r="B318" s="132"/>
      <c r="C318" s="12" t="s">
        <v>17</v>
      </c>
      <c r="D318" s="14">
        <v>805</v>
      </c>
      <c r="E318" s="15"/>
      <c r="F318" s="11"/>
      <c r="G318" s="15"/>
      <c r="H318" s="124"/>
      <c r="I318" s="124"/>
      <c r="J318" s="11"/>
      <c r="K318" s="13" t="s">
        <v>158</v>
      </c>
      <c r="L318" s="13" t="s">
        <v>158</v>
      </c>
      <c r="M318" s="13" t="s">
        <v>158</v>
      </c>
      <c r="N318" s="13" t="s">
        <v>158</v>
      </c>
      <c r="O318" s="13" t="s">
        <v>158</v>
      </c>
      <c r="P318" s="13">
        <v>5083.49</v>
      </c>
      <c r="Q318" s="103">
        <v>5412.449</v>
      </c>
      <c r="R318" s="103">
        <v>5412.449</v>
      </c>
      <c r="S318" s="104">
        <v>5412.449</v>
      </c>
      <c r="T318" s="13">
        <v>5498.303</v>
      </c>
      <c r="U318" s="13">
        <v>5718.235</v>
      </c>
      <c r="V318" s="55"/>
    </row>
    <row r="319" spans="1:22" ht="61.5" customHeight="1">
      <c r="A319" s="159" t="s">
        <v>105</v>
      </c>
      <c r="B319" s="155" t="s">
        <v>425</v>
      </c>
      <c r="C319" s="12" t="s">
        <v>337</v>
      </c>
      <c r="D319" s="14">
        <v>805</v>
      </c>
      <c r="E319" s="15" t="s">
        <v>441</v>
      </c>
      <c r="F319" s="11">
        <v>3</v>
      </c>
      <c r="G319" s="15" t="s">
        <v>440</v>
      </c>
      <c r="H319" s="124" t="s">
        <v>329</v>
      </c>
      <c r="I319" s="124" t="s">
        <v>329</v>
      </c>
      <c r="J319" s="11" t="s">
        <v>329</v>
      </c>
      <c r="K319" s="13">
        <v>19029</v>
      </c>
      <c r="L319" s="13">
        <v>24516.252</v>
      </c>
      <c r="M319" s="13">
        <v>31277.92</v>
      </c>
      <c r="N319" s="13">
        <v>48793.983</v>
      </c>
      <c r="O319" s="13">
        <v>64172.85</v>
      </c>
      <c r="P319" s="13" t="s">
        <v>372</v>
      </c>
      <c r="Q319" s="13" t="s">
        <v>372</v>
      </c>
      <c r="R319" s="13" t="s">
        <v>372</v>
      </c>
      <c r="S319" s="13" t="s">
        <v>372</v>
      </c>
      <c r="T319" s="13" t="s">
        <v>372</v>
      </c>
      <c r="U319" s="13" t="s">
        <v>372</v>
      </c>
      <c r="V319" s="55" t="e">
        <f t="shared" si="92"/>
        <v>#VALUE!</v>
      </c>
    </row>
    <row r="320" spans="1:22" ht="95.25" customHeight="1">
      <c r="A320" s="160"/>
      <c r="B320" s="158"/>
      <c r="C320" s="12" t="s">
        <v>17</v>
      </c>
      <c r="D320" s="14">
        <v>805</v>
      </c>
      <c r="E320" s="15" t="s">
        <v>441</v>
      </c>
      <c r="F320" s="11">
        <v>3</v>
      </c>
      <c r="G320" s="15" t="s">
        <v>440</v>
      </c>
      <c r="H320" s="11"/>
      <c r="I320" s="10"/>
      <c r="J320" s="11"/>
      <c r="K320" s="13" t="s">
        <v>372</v>
      </c>
      <c r="L320" s="13" t="s">
        <v>372</v>
      </c>
      <c r="M320" s="13" t="s">
        <v>372</v>
      </c>
      <c r="N320" s="13" t="s">
        <v>372</v>
      </c>
      <c r="O320" s="13" t="s">
        <v>372</v>
      </c>
      <c r="P320" s="13">
        <v>0</v>
      </c>
      <c r="Q320" s="13">
        <v>0</v>
      </c>
      <c r="R320" s="13">
        <v>0</v>
      </c>
      <c r="S320" s="16">
        <v>0</v>
      </c>
      <c r="T320" s="13">
        <v>0</v>
      </c>
      <c r="U320" s="13">
        <v>0</v>
      </c>
      <c r="V320" s="55" t="e">
        <f t="shared" si="92"/>
        <v>#VALUE!</v>
      </c>
    </row>
    <row r="321" spans="1:22" ht="129" customHeight="1">
      <c r="A321" s="159" t="s">
        <v>106</v>
      </c>
      <c r="B321" s="131" t="s">
        <v>267</v>
      </c>
      <c r="C321" s="93" t="s">
        <v>363</v>
      </c>
      <c r="D321" s="14">
        <v>840</v>
      </c>
      <c r="E321" s="15" t="s">
        <v>441</v>
      </c>
      <c r="F321" s="11">
        <v>3</v>
      </c>
      <c r="G321" s="15" t="s">
        <v>440</v>
      </c>
      <c r="H321" s="124" t="s">
        <v>329</v>
      </c>
      <c r="I321" s="124" t="s">
        <v>329</v>
      </c>
      <c r="J321" s="11" t="s">
        <v>329</v>
      </c>
      <c r="K321" s="13">
        <v>8282.03</v>
      </c>
      <c r="L321" s="13">
        <v>13603.03</v>
      </c>
      <c r="M321" s="13">
        <v>17791.569</v>
      </c>
      <c r="N321" s="13">
        <v>22976.916</v>
      </c>
      <c r="O321" s="13">
        <v>26156.122</v>
      </c>
      <c r="P321" s="13">
        <v>0</v>
      </c>
      <c r="Q321" s="13">
        <v>0</v>
      </c>
      <c r="R321" s="13">
        <v>0</v>
      </c>
      <c r="S321" s="16">
        <v>0</v>
      </c>
      <c r="T321" s="13">
        <v>0</v>
      </c>
      <c r="U321" s="13">
        <v>0</v>
      </c>
      <c r="V321" s="55">
        <f t="shared" si="92"/>
        <v>88809.667</v>
      </c>
    </row>
    <row r="322" spans="1:22" ht="97.5" customHeight="1">
      <c r="A322" s="161"/>
      <c r="B322" s="135"/>
      <c r="C322" s="12" t="s">
        <v>17</v>
      </c>
      <c r="D322" s="14">
        <v>805</v>
      </c>
      <c r="E322" s="15" t="s">
        <v>441</v>
      </c>
      <c r="F322" s="11">
        <v>3</v>
      </c>
      <c r="G322" s="15" t="s">
        <v>440</v>
      </c>
      <c r="H322" s="124"/>
      <c r="I322" s="124"/>
      <c r="J322" s="11"/>
      <c r="K322" s="13">
        <v>0</v>
      </c>
      <c r="L322" s="13">
        <v>0</v>
      </c>
      <c r="M322" s="13">
        <v>0</v>
      </c>
      <c r="N322" s="13">
        <v>0</v>
      </c>
      <c r="O322" s="13">
        <v>0</v>
      </c>
      <c r="P322" s="13">
        <v>29874.802</v>
      </c>
      <c r="Q322" s="103">
        <v>34461.643</v>
      </c>
      <c r="R322" s="103">
        <v>34461.643</v>
      </c>
      <c r="S322" s="104">
        <v>34461.643</v>
      </c>
      <c r="T322" s="13">
        <v>32312.586</v>
      </c>
      <c r="U322" s="13">
        <v>33605.089</v>
      </c>
      <c r="V322" s="55">
        <f t="shared" si="92"/>
        <v>199177.406</v>
      </c>
    </row>
    <row r="323" spans="1:22" ht="137.25" customHeight="1">
      <c r="A323" s="159" t="s">
        <v>107</v>
      </c>
      <c r="B323" s="131" t="s">
        <v>268</v>
      </c>
      <c r="C323" s="93" t="s">
        <v>363</v>
      </c>
      <c r="D323" s="14">
        <v>840</v>
      </c>
      <c r="E323" s="15" t="s">
        <v>441</v>
      </c>
      <c r="F323" s="11">
        <v>3</v>
      </c>
      <c r="G323" s="15" t="s">
        <v>440</v>
      </c>
      <c r="H323" s="124" t="s">
        <v>329</v>
      </c>
      <c r="I323" s="124" t="s">
        <v>329</v>
      </c>
      <c r="J323" s="11" t="s">
        <v>329</v>
      </c>
      <c r="K323" s="13">
        <v>247412.268</v>
      </c>
      <c r="L323" s="13">
        <v>248727.686</v>
      </c>
      <c r="M323" s="13">
        <v>257714.443</v>
      </c>
      <c r="N323" s="13">
        <v>286506.336</v>
      </c>
      <c r="O323" s="13">
        <v>313548.238</v>
      </c>
      <c r="P323" s="13">
        <v>0</v>
      </c>
      <c r="Q323" s="13">
        <v>0</v>
      </c>
      <c r="R323" s="13">
        <v>0</v>
      </c>
      <c r="S323" s="16">
        <v>0</v>
      </c>
      <c r="T323" s="13">
        <v>0</v>
      </c>
      <c r="U323" s="13">
        <v>0</v>
      </c>
      <c r="V323" s="55">
        <f t="shared" si="92"/>
        <v>1353908.971</v>
      </c>
    </row>
    <row r="324" spans="1:22" ht="118.5" customHeight="1">
      <c r="A324" s="130"/>
      <c r="B324" s="132"/>
      <c r="C324" s="12" t="s">
        <v>17</v>
      </c>
      <c r="D324" s="14">
        <v>805</v>
      </c>
      <c r="E324" s="15"/>
      <c r="F324" s="11"/>
      <c r="G324" s="15"/>
      <c r="H324" s="124"/>
      <c r="I324" s="124"/>
      <c r="J324" s="11"/>
      <c r="K324" s="13">
        <v>0</v>
      </c>
      <c r="L324" s="13">
        <v>0</v>
      </c>
      <c r="M324" s="13">
        <v>0</v>
      </c>
      <c r="N324" s="13">
        <v>0</v>
      </c>
      <c r="O324" s="13">
        <v>0</v>
      </c>
      <c r="P324" s="13">
        <v>324182.604</v>
      </c>
      <c r="Q324" s="103">
        <v>326157.531</v>
      </c>
      <c r="R324" s="103">
        <v>326157.531</v>
      </c>
      <c r="S324" s="104">
        <v>326157.531</v>
      </c>
      <c r="T324" s="13">
        <v>350635.904</v>
      </c>
      <c r="U324" s="13">
        <v>364661.34</v>
      </c>
      <c r="V324" s="55">
        <f t="shared" si="92"/>
        <v>2017952.4409999999</v>
      </c>
    </row>
    <row r="325" spans="1:22" ht="60" customHeight="1">
      <c r="A325" s="155" t="s">
        <v>108</v>
      </c>
      <c r="B325" s="155" t="s">
        <v>266</v>
      </c>
      <c r="C325" s="17" t="s">
        <v>337</v>
      </c>
      <c r="D325" s="11">
        <v>805</v>
      </c>
      <c r="E325" s="15" t="s">
        <v>441</v>
      </c>
      <c r="F325" s="11">
        <v>3</v>
      </c>
      <c r="G325" s="15" t="s">
        <v>440</v>
      </c>
      <c r="H325" s="11" t="s">
        <v>329</v>
      </c>
      <c r="I325" s="11" t="s">
        <v>329</v>
      </c>
      <c r="J325" s="11" t="s">
        <v>329</v>
      </c>
      <c r="K325" s="16">
        <v>8562.5</v>
      </c>
      <c r="L325" s="16">
        <v>7936.5</v>
      </c>
      <c r="M325" s="16">
        <v>6970.8</v>
      </c>
      <c r="N325" s="16">
        <v>6825.6</v>
      </c>
      <c r="O325" s="16">
        <v>6431.200000000001</v>
      </c>
      <c r="P325" s="16" t="s">
        <v>372</v>
      </c>
      <c r="Q325" s="16" t="s">
        <v>372</v>
      </c>
      <c r="R325" s="16" t="s">
        <v>372</v>
      </c>
      <c r="S325" s="16" t="s">
        <v>372</v>
      </c>
      <c r="T325" s="16" t="s">
        <v>372</v>
      </c>
      <c r="U325" s="16" t="s">
        <v>372</v>
      </c>
      <c r="V325" s="55" t="e">
        <f t="shared" si="92"/>
        <v>#VALUE!</v>
      </c>
    </row>
    <row r="326" spans="1:22" ht="92.25" customHeight="1">
      <c r="A326" s="158"/>
      <c r="B326" s="158"/>
      <c r="C326" s="12" t="s">
        <v>17</v>
      </c>
      <c r="D326" s="11">
        <v>805</v>
      </c>
      <c r="E326" s="15" t="s">
        <v>441</v>
      </c>
      <c r="F326" s="11">
        <v>3</v>
      </c>
      <c r="G326" s="15" t="s">
        <v>440</v>
      </c>
      <c r="H326" s="11"/>
      <c r="I326" s="10"/>
      <c r="J326" s="11"/>
      <c r="K326" s="13" t="s">
        <v>372</v>
      </c>
      <c r="L326" s="13" t="s">
        <v>372</v>
      </c>
      <c r="M326" s="13" t="s">
        <v>372</v>
      </c>
      <c r="N326" s="13" t="s">
        <v>372</v>
      </c>
      <c r="O326" s="13" t="s">
        <v>372</v>
      </c>
      <c r="P326" s="16">
        <v>6288.9</v>
      </c>
      <c r="Q326" s="104">
        <v>6895.3</v>
      </c>
      <c r="R326" s="104">
        <v>7171.1</v>
      </c>
      <c r="S326" s="104">
        <v>7458</v>
      </c>
      <c r="T326" s="16">
        <v>8270.6</v>
      </c>
      <c r="U326" s="16">
        <v>8270.6</v>
      </c>
      <c r="V326" s="55" t="e">
        <f t="shared" si="92"/>
        <v>#VALUE!</v>
      </c>
    </row>
    <row r="327" spans="1:22" ht="27.75" customHeight="1">
      <c r="A327" s="159" t="s">
        <v>109</v>
      </c>
      <c r="B327" s="131" t="s">
        <v>161</v>
      </c>
      <c r="C327" s="12" t="s">
        <v>216</v>
      </c>
      <c r="D327" s="14" t="s">
        <v>329</v>
      </c>
      <c r="E327" s="15" t="s">
        <v>441</v>
      </c>
      <c r="F327" s="11">
        <v>3</v>
      </c>
      <c r="G327" s="15" t="s">
        <v>441</v>
      </c>
      <c r="H327" s="14" t="s">
        <v>329</v>
      </c>
      <c r="I327" s="14" t="s">
        <v>329</v>
      </c>
      <c r="J327" s="14" t="s">
        <v>329</v>
      </c>
      <c r="K327" s="13">
        <v>302331.97800000006</v>
      </c>
      <c r="L327" s="13">
        <v>321139.02900000004</v>
      </c>
      <c r="M327" s="13">
        <v>355502.69600000005</v>
      </c>
      <c r="N327" s="13">
        <v>69303.513</v>
      </c>
      <c r="O327" s="13">
        <v>82295.48300000001</v>
      </c>
      <c r="P327" s="16">
        <f aca="true" t="shared" si="97" ref="P327:U327">P328</f>
        <v>90983.197</v>
      </c>
      <c r="Q327" s="16">
        <f t="shared" si="97"/>
        <v>132037.507</v>
      </c>
      <c r="R327" s="16">
        <f t="shared" si="97"/>
        <v>117669.656</v>
      </c>
      <c r="S327" s="16">
        <f t="shared" si="97"/>
        <v>117669.656</v>
      </c>
      <c r="T327" s="16">
        <f t="shared" si="97"/>
        <v>89041.131</v>
      </c>
      <c r="U327" s="16">
        <f t="shared" si="97"/>
        <v>92602.776</v>
      </c>
      <c r="V327" s="55">
        <f t="shared" si="92"/>
        <v>1770576.6220000002</v>
      </c>
    </row>
    <row r="328" spans="1:22" ht="28.5" customHeight="1">
      <c r="A328" s="162"/>
      <c r="B328" s="133"/>
      <c r="C328" s="12" t="s">
        <v>460</v>
      </c>
      <c r="D328" s="14" t="s">
        <v>329</v>
      </c>
      <c r="E328" s="15" t="s">
        <v>441</v>
      </c>
      <c r="F328" s="11">
        <v>3</v>
      </c>
      <c r="G328" s="15" t="s">
        <v>441</v>
      </c>
      <c r="H328" s="14"/>
      <c r="I328" s="14"/>
      <c r="J328" s="14"/>
      <c r="K328" s="13">
        <v>302331.978</v>
      </c>
      <c r="L328" s="13">
        <v>321139.029</v>
      </c>
      <c r="M328" s="13">
        <v>355502.696</v>
      </c>
      <c r="N328" s="13">
        <v>69303.513</v>
      </c>
      <c r="O328" s="13">
        <v>82295.48300000001</v>
      </c>
      <c r="P328" s="16">
        <f aca="true" t="shared" si="98" ref="P328:U328">P331+P332+P333</f>
        <v>90983.197</v>
      </c>
      <c r="Q328" s="16">
        <f t="shared" si="98"/>
        <v>132037.507</v>
      </c>
      <c r="R328" s="16">
        <f t="shared" si="98"/>
        <v>117669.656</v>
      </c>
      <c r="S328" s="16">
        <f t="shared" si="98"/>
        <v>117669.656</v>
      </c>
      <c r="T328" s="16">
        <f t="shared" si="98"/>
        <v>89041.131</v>
      </c>
      <c r="U328" s="16">
        <f t="shared" si="98"/>
        <v>92602.776</v>
      </c>
      <c r="V328" s="55">
        <f t="shared" si="92"/>
        <v>1770576.622</v>
      </c>
    </row>
    <row r="329" spans="1:22" ht="41.25" customHeight="1">
      <c r="A329" s="162"/>
      <c r="B329" s="133"/>
      <c r="C329" s="74" t="s">
        <v>461</v>
      </c>
      <c r="D329" s="14" t="s">
        <v>329</v>
      </c>
      <c r="E329" s="15" t="s">
        <v>441</v>
      </c>
      <c r="F329" s="11">
        <v>3</v>
      </c>
      <c r="G329" s="15" t="s">
        <v>441</v>
      </c>
      <c r="H329" s="14"/>
      <c r="I329" s="14"/>
      <c r="J329" s="14"/>
      <c r="K329" s="13" t="s">
        <v>372</v>
      </c>
      <c r="L329" s="13" t="s">
        <v>372</v>
      </c>
      <c r="M329" s="13" t="s">
        <v>372</v>
      </c>
      <c r="N329" s="13" t="s">
        <v>372</v>
      </c>
      <c r="O329" s="13" t="s">
        <v>372</v>
      </c>
      <c r="P329" s="13" t="s">
        <v>372</v>
      </c>
      <c r="Q329" s="104">
        <v>1361.36</v>
      </c>
      <c r="R329" s="16">
        <v>0</v>
      </c>
      <c r="S329" s="16">
        <v>0</v>
      </c>
      <c r="T329" s="16">
        <v>0</v>
      </c>
      <c r="U329" s="16">
        <v>0</v>
      </c>
      <c r="V329" s="55"/>
    </row>
    <row r="330" spans="1:22" ht="89.25" customHeight="1">
      <c r="A330" s="162"/>
      <c r="B330" s="133"/>
      <c r="C330" s="105" t="s">
        <v>414</v>
      </c>
      <c r="D330" s="14">
        <v>805</v>
      </c>
      <c r="E330" s="15" t="s">
        <v>441</v>
      </c>
      <c r="F330" s="11">
        <v>3</v>
      </c>
      <c r="G330" s="15" t="s">
        <v>441</v>
      </c>
      <c r="H330" s="14" t="s">
        <v>329</v>
      </c>
      <c r="I330" s="14" t="s">
        <v>329</v>
      </c>
      <c r="J330" s="14" t="s">
        <v>329</v>
      </c>
      <c r="K330" s="13">
        <v>302331.97800000006</v>
      </c>
      <c r="L330" s="13">
        <v>304247.428</v>
      </c>
      <c r="M330" s="13">
        <v>314092.33700000006</v>
      </c>
      <c r="N330" s="13">
        <v>52980.784</v>
      </c>
      <c r="O330" s="13">
        <v>64712.491</v>
      </c>
      <c r="P330" s="13" t="s">
        <v>372</v>
      </c>
      <c r="Q330" s="13" t="s">
        <v>372</v>
      </c>
      <c r="R330" s="13" t="s">
        <v>372</v>
      </c>
      <c r="S330" s="13" t="s">
        <v>372</v>
      </c>
      <c r="T330" s="13" t="s">
        <v>372</v>
      </c>
      <c r="U330" s="13" t="s">
        <v>372</v>
      </c>
      <c r="V330" s="55" t="e">
        <f t="shared" si="92"/>
        <v>#VALUE!</v>
      </c>
    </row>
    <row r="331" spans="1:22" ht="102.75" customHeight="1">
      <c r="A331" s="162"/>
      <c r="B331" s="133"/>
      <c r="C331" s="12" t="s">
        <v>17</v>
      </c>
      <c r="D331" s="14">
        <v>805</v>
      </c>
      <c r="E331" s="15" t="s">
        <v>441</v>
      </c>
      <c r="F331" s="11">
        <v>3</v>
      </c>
      <c r="G331" s="15" t="s">
        <v>441</v>
      </c>
      <c r="H331" s="11"/>
      <c r="I331" s="10"/>
      <c r="J331" s="11"/>
      <c r="K331" s="13" t="s">
        <v>372</v>
      </c>
      <c r="L331" s="13" t="s">
        <v>372</v>
      </c>
      <c r="M331" s="13" t="s">
        <v>372</v>
      </c>
      <c r="N331" s="13" t="s">
        <v>372</v>
      </c>
      <c r="O331" s="13" t="s">
        <v>372</v>
      </c>
      <c r="P331" s="13">
        <v>90983.197</v>
      </c>
      <c r="Q331" s="103">
        <v>132037.507</v>
      </c>
      <c r="R331" s="103">
        <v>117669.656</v>
      </c>
      <c r="S331" s="104">
        <v>117669.656</v>
      </c>
      <c r="T331" s="13">
        <v>89041.131</v>
      </c>
      <c r="U331" s="13">
        <v>92602.776</v>
      </c>
      <c r="V331" s="55" t="e">
        <f t="shared" si="92"/>
        <v>#VALUE!</v>
      </c>
    </row>
    <row r="332" spans="1:22" ht="135" customHeight="1">
      <c r="A332" s="162"/>
      <c r="B332" s="133"/>
      <c r="C332" s="93" t="s">
        <v>363</v>
      </c>
      <c r="D332" s="11">
        <v>840</v>
      </c>
      <c r="E332" s="15" t="s">
        <v>441</v>
      </c>
      <c r="F332" s="11">
        <v>3</v>
      </c>
      <c r="G332" s="15" t="s">
        <v>441</v>
      </c>
      <c r="H332" s="11" t="s">
        <v>329</v>
      </c>
      <c r="I332" s="10" t="s">
        <v>329</v>
      </c>
      <c r="J332" s="11" t="s">
        <v>329</v>
      </c>
      <c r="K332" s="13">
        <v>0</v>
      </c>
      <c r="L332" s="13">
        <v>16891.601</v>
      </c>
      <c r="M332" s="13">
        <v>14764.836000000001</v>
      </c>
      <c r="N332" s="13">
        <v>16322.729</v>
      </c>
      <c r="O332" s="13">
        <v>17582.992</v>
      </c>
      <c r="P332" s="13">
        <v>0</v>
      </c>
      <c r="Q332" s="13">
        <v>0</v>
      </c>
      <c r="R332" s="13">
        <v>0</v>
      </c>
      <c r="S332" s="16">
        <v>0</v>
      </c>
      <c r="T332" s="13">
        <v>0</v>
      </c>
      <c r="U332" s="13">
        <v>0</v>
      </c>
      <c r="V332" s="55">
        <f t="shared" si="92"/>
        <v>65562.158</v>
      </c>
    </row>
    <row r="333" spans="1:22" ht="72.75" customHeight="1">
      <c r="A333" s="158"/>
      <c r="B333" s="134"/>
      <c r="C333" s="17" t="s">
        <v>464</v>
      </c>
      <c r="D333" s="14">
        <v>808</v>
      </c>
      <c r="E333" s="15" t="s">
        <v>441</v>
      </c>
      <c r="F333" s="11">
        <v>3</v>
      </c>
      <c r="G333" s="15" t="s">
        <v>441</v>
      </c>
      <c r="H333" s="124" t="s">
        <v>349</v>
      </c>
      <c r="I333" s="10" t="s">
        <v>397</v>
      </c>
      <c r="J333" s="11" t="s">
        <v>329</v>
      </c>
      <c r="K333" s="16">
        <v>0</v>
      </c>
      <c r="L333" s="16">
        <v>0</v>
      </c>
      <c r="M333" s="16">
        <v>26645.523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  <c r="T333" s="16">
        <v>0</v>
      </c>
      <c r="U333" s="16">
        <v>0</v>
      </c>
      <c r="V333" s="55">
        <f t="shared" si="92"/>
        <v>26645.523</v>
      </c>
    </row>
    <row r="334" spans="1:22" ht="30.75" customHeight="1">
      <c r="A334" s="159" t="s">
        <v>110</v>
      </c>
      <c r="B334" s="186" t="s">
        <v>313</v>
      </c>
      <c r="C334" s="125" t="s">
        <v>216</v>
      </c>
      <c r="D334" s="11" t="s">
        <v>329</v>
      </c>
      <c r="E334" s="15" t="s">
        <v>441</v>
      </c>
      <c r="F334" s="11">
        <v>3</v>
      </c>
      <c r="G334" s="15" t="s">
        <v>442</v>
      </c>
      <c r="H334" s="11" t="s">
        <v>329</v>
      </c>
      <c r="I334" s="11" t="s">
        <v>329</v>
      </c>
      <c r="J334" s="11" t="s">
        <v>329</v>
      </c>
      <c r="K334" s="13">
        <f>K335</f>
        <v>366.2</v>
      </c>
      <c r="L334" s="13">
        <f>L335</f>
        <v>126.05</v>
      </c>
      <c r="M334" s="13">
        <f>M335</f>
        <v>162.95</v>
      </c>
      <c r="N334" s="13">
        <f>N335</f>
        <v>154</v>
      </c>
      <c r="O334" s="13">
        <f>O335</f>
        <v>129.4</v>
      </c>
      <c r="P334" s="13">
        <f aca="true" t="shared" si="99" ref="P334:U334">P335</f>
        <v>129.4</v>
      </c>
      <c r="Q334" s="103">
        <f t="shared" si="99"/>
        <v>129.4</v>
      </c>
      <c r="R334" s="13">
        <f t="shared" si="99"/>
        <v>129.4</v>
      </c>
      <c r="S334" s="13">
        <f t="shared" si="99"/>
        <v>129.4</v>
      </c>
      <c r="T334" s="13">
        <f t="shared" si="99"/>
        <v>129.4</v>
      </c>
      <c r="U334" s="13">
        <f t="shared" si="99"/>
        <v>129.4</v>
      </c>
      <c r="V334" s="55">
        <f t="shared" si="92"/>
        <v>1715.0000000000005</v>
      </c>
    </row>
    <row r="335" spans="1:22" ht="31.5" customHeight="1">
      <c r="A335" s="162"/>
      <c r="B335" s="187"/>
      <c r="C335" s="122" t="s">
        <v>0</v>
      </c>
      <c r="D335" s="11" t="s">
        <v>329</v>
      </c>
      <c r="E335" s="15" t="s">
        <v>441</v>
      </c>
      <c r="F335" s="11">
        <v>3</v>
      </c>
      <c r="G335" s="15" t="s">
        <v>442</v>
      </c>
      <c r="H335" s="11"/>
      <c r="I335" s="11"/>
      <c r="J335" s="11"/>
      <c r="K335" s="13">
        <f>K337</f>
        <v>366.2</v>
      </c>
      <c r="L335" s="13">
        <f>L337</f>
        <v>126.05</v>
      </c>
      <c r="M335" s="13">
        <f>M337</f>
        <v>162.95</v>
      </c>
      <c r="N335" s="13">
        <f>N337</f>
        <v>154</v>
      </c>
      <c r="O335" s="13">
        <f>O337</f>
        <v>129.4</v>
      </c>
      <c r="P335" s="13">
        <f aca="true" t="shared" si="100" ref="P335:U335">P338</f>
        <v>129.4</v>
      </c>
      <c r="Q335" s="13">
        <f t="shared" si="100"/>
        <v>129.4</v>
      </c>
      <c r="R335" s="13">
        <f t="shared" si="100"/>
        <v>129.4</v>
      </c>
      <c r="S335" s="13">
        <f t="shared" si="100"/>
        <v>129.4</v>
      </c>
      <c r="T335" s="13">
        <f t="shared" si="100"/>
        <v>129.4</v>
      </c>
      <c r="U335" s="13">
        <f t="shared" si="100"/>
        <v>129.4</v>
      </c>
      <c r="V335" s="55">
        <f t="shared" si="92"/>
        <v>1715.0000000000005</v>
      </c>
    </row>
    <row r="336" spans="1:22" ht="38.25" customHeight="1">
      <c r="A336" s="162"/>
      <c r="B336" s="187"/>
      <c r="C336" s="122" t="s">
        <v>461</v>
      </c>
      <c r="D336" s="11" t="s">
        <v>329</v>
      </c>
      <c r="E336" s="15" t="s">
        <v>441</v>
      </c>
      <c r="F336" s="11">
        <v>3</v>
      </c>
      <c r="G336" s="15" t="s">
        <v>442</v>
      </c>
      <c r="H336" s="11"/>
      <c r="I336" s="11"/>
      <c r="J336" s="11"/>
      <c r="K336" s="13">
        <v>283.2</v>
      </c>
      <c r="L336" s="13">
        <v>105.3</v>
      </c>
      <c r="M336" s="13">
        <v>142.2</v>
      </c>
      <c r="N336" s="13">
        <v>154</v>
      </c>
      <c r="O336" s="13">
        <v>129.4</v>
      </c>
      <c r="P336" s="13">
        <f aca="true" t="shared" si="101" ref="P336:U336">P338</f>
        <v>129.4</v>
      </c>
      <c r="Q336" s="13">
        <f t="shared" si="101"/>
        <v>129.4</v>
      </c>
      <c r="R336" s="13">
        <f t="shared" si="101"/>
        <v>129.4</v>
      </c>
      <c r="S336" s="13">
        <f t="shared" si="101"/>
        <v>129.4</v>
      </c>
      <c r="T336" s="16">
        <f t="shared" si="101"/>
        <v>129.4</v>
      </c>
      <c r="U336" s="16">
        <f t="shared" si="101"/>
        <v>129.4</v>
      </c>
      <c r="V336" s="55">
        <f t="shared" si="92"/>
        <v>1590.5000000000005</v>
      </c>
    </row>
    <row r="337" spans="1:22" ht="59.25" customHeight="1">
      <c r="A337" s="128"/>
      <c r="B337" s="128"/>
      <c r="C337" s="122" t="s">
        <v>337</v>
      </c>
      <c r="D337" s="11">
        <v>805</v>
      </c>
      <c r="E337" s="15" t="s">
        <v>441</v>
      </c>
      <c r="F337" s="11">
        <v>3</v>
      </c>
      <c r="G337" s="15" t="s">
        <v>442</v>
      </c>
      <c r="H337" s="11"/>
      <c r="I337" s="11"/>
      <c r="J337" s="11"/>
      <c r="K337" s="13">
        <f>K339+K341</f>
        <v>366.2</v>
      </c>
      <c r="L337" s="13">
        <f>L339+L341</f>
        <v>126.05</v>
      </c>
      <c r="M337" s="13">
        <f>M339+M341</f>
        <v>162.95</v>
      </c>
      <c r="N337" s="13">
        <f>N339+N341</f>
        <v>154</v>
      </c>
      <c r="O337" s="13">
        <f>O339+O341</f>
        <v>129.4</v>
      </c>
      <c r="P337" s="13" t="s">
        <v>372</v>
      </c>
      <c r="Q337" s="13" t="s">
        <v>372</v>
      </c>
      <c r="R337" s="13" t="s">
        <v>372</v>
      </c>
      <c r="S337" s="13" t="s">
        <v>372</v>
      </c>
      <c r="T337" s="13" t="s">
        <v>372</v>
      </c>
      <c r="U337" s="13" t="s">
        <v>372</v>
      </c>
      <c r="V337" s="55" t="e">
        <f t="shared" si="92"/>
        <v>#VALUE!</v>
      </c>
    </row>
    <row r="338" spans="1:24" ht="94.5" customHeight="1">
      <c r="A338" s="160"/>
      <c r="B338" s="160"/>
      <c r="C338" s="12" t="s">
        <v>17</v>
      </c>
      <c r="D338" s="11">
        <v>805</v>
      </c>
      <c r="E338" s="15" t="s">
        <v>441</v>
      </c>
      <c r="F338" s="11">
        <v>3</v>
      </c>
      <c r="G338" s="15" t="s">
        <v>442</v>
      </c>
      <c r="H338" s="11"/>
      <c r="I338" s="11"/>
      <c r="J338" s="11"/>
      <c r="K338" s="13" t="s">
        <v>372</v>
      </c>
      <c r="L338" s="13" t="s">
        <v>372</v>
      </c>
      <c r="M338" s="13" t="s">
        <v>372</v>
      </c>
      <c r="N338" s="13" t="s">
        <v>372</v>
      </c>
      <c r="O338" s="13" t="s">
        <v>372</v>
      </c>
      <c r="P338" s="13">
        <f aca="true" t="shared" si="102" ref="P338:U338">P340+P342</f>
        <v>129.4</v>
      </c>
      <c r="Q338" s="103">
        <f t="shared" si="102"/>
        <v>129.4</v>
      </c>
      <c r="R338" s="13">
        <f t="shared" si="102"/>
        <v>129.4</v>
      </c>
      <c r="S338" s="13">
        <f t="shared" si="102"/>
        <v>129.4</v>
      </c>
      <c r="T338" s="13">
        <f t="shared" si="102"/>
        <v>129.4</v>
      </c>
      <c r="U338" s="13">
        <f t="shared" si="102"/>
        <v>129.4</v>
      </c>
      <c r="V338" s="55" t="e">
        <f t="shared" si="92"/>
        <v>#VALUE!</v>
      </c>
      <c r="X338" s="9" t="s">
        <v>14</v>
      </c>
    </row>
    <row r="339" spans="1:22" ht="57" customHeight="1">
      <c r="A339" s="155" t="s">
        <v>111</v>
      </c>
      <c r="B339" s="155" t="s">
        <v>314</v>
      </c>
      <c r="C339" s="17" t="s">
        <v>337</v>
      </c>
      <c r="D339" s="11">
        <v>805</v>
      </c>
      <c r="E339" s="15" t="s">
        <v>441</v>
      </c>
      <c r="F339" s="11">
        <v>3</v>
      </c>
      <c r="G339" s="15" t="s">
        <v>442</v>
      </c>
      <c r="H339" s="11" t="s">
        <v>329</v>
      </c>
      <c r="I339" s="11" t="s">
        <v>329</v>
      </c>
      <c r="J339" s="11" t="s">
        <v>329</v>
      </c>
      <c r="K339" s="13">
        <v>83</v>
      </c>
      <c r="L339" s="13">
        <v>20.75</v>
      </c>
      <c r="M339" s="13">
        <v>20.75</v>
      </c>
      <c r="N339" s="13">
        <v>0</v>
      </c>
      <c r="O339" s="13">
        <v>0</v>
      </c>
      <c r="P339" s="13" t="s">
        <v>372</v>
      </c>
      <c r="Q339" s="13" t="s">
        <v>372</v>
      </c>
      <c r="R339" s="13" t="s">
        <v>372</v>
      </c>
      <c r="S339" s="13" t="s">
        <v>372</v>
      </c>
      <c r="T339" s="13" t="s">
        <v>372</v>
      </c>
      <c r="U339" s="13" t="s">
        <v>372</v>
      </c>
      <c r="V339" s="55" t="e">
        <f t="shared" si="92"/>
        <v>#VALUE!</v>
      </c>
    </row>
    <row r="340" spans="1:22" ht="99" customHeight="1">
      <c r="A340" s="158"/>
      <c r="B340" s="158"/>
      <c r="C340" s="12" t="s">
        <v>17</v>
      </c>
      <c r="D340" s="11">
        <v>805</v>
      </c>
      <c r="E340" s="15" t="s">
        <v>441</v>
      </c>
      <c r="F340" s="11">
        <v>3</v>
      </c>
      <c r="G340" s="15" t="s">
        <v>442</v>
      </c>
      <c r="H340" s="11"/>
      <c r="I340" s="10"/>
      <c r="J340" s="11"/>
      <c r="K340" s="13" t="s">
        <v>372</v>
      </c>
      <c r="L340" s="13" t="s">
        <v>372</v>
      </c>
      <c r="M340" s="13" t="s">
        <v>372</v>
      </c>
      <c r="N340" s="13" t="s">
        <v>372</v>
      </c>
      <c r="O340" s="13" t="s">
        <v>372</v>
      </c>
      <c r="P340" s="13">
        <v>0</v>
      </c>
      <c r="Q340" s="13">
        <v>0</v>
      </c>
      <c r="R340" s="13">
        <v>0</v>
      </c>
      <c r="S340" s="16">
        <v>0</v>
      </c>
      <c r="T340" s="13">
        <v>0</v>
      </c>
      <c r="U340" s="13">
        <v>0</v>
      </c>
      <c r="V340" s="55" t="e">
        <f t="shared" si="92"/>
        <v>#VALUE!</v>
      </c>
    </row>
    <row r="341" spans="1:22" ht="213" customHeight="1">
      <c r="A341" s="155" t="s">
        <v>112</v>
      </c>
      <c r="B341" s="155" t="s">
        <v>206</v>
      </c>
      <c r="C341" s="17" t="s">
        <v>337</v>
      </c>
      <c r="D341" s="11">
        <v>805</v>
      </c>
      <c r="E341" s="15" t="s">
        <v>441</v>
      </c>
      <c r="F341" s="11">
        <v>3</v>
      </c>
      <c r="G341" s="15" t="s">
        <v>442</v>
      </c>
      <c r="H341" s="11" t="s">
        <v>329</v>
      </c>
      <c r="I341" s="10" t="s">
        <v>329</v>
      </c>
      <c r="J341" s="11" t="s">
        <v>329</v>
      </c>
      <c r="K341" s="16">
        <v>283.2</v>
      </c>
      <c r="L341" s="16">
        <v>105.3</v>
      </c>
      <c r="M341" s="16">
        <v>142.2</v>
      </c>
      <c r="N341" s="16">
        <v>154</v>
      </c>
      <c r="O341" s="16">
        <v>129.4</v>
      </c>
      <c r="P341" s="16" t="s">
        <v>372</v>
      </c>
      <c r="Q341" s="16" t="s">
        <v>372</v>
      </c>
      <c r="R341" s="16" t="s">
        <v>372</v>
      </c>
      <c r="S341" s="16" t="s">
        <v>372</v>
      </c>
      <c r="T341" s="16" t="s">
        <v>372</v>
      </c>
      <c r="U341" s="16" t="s">
        <v>372</v>
      </c>
      <c r="V341" s="55" t="e">
        <f t="shared" si="92"/>
        <v>#VALUE!</v>
      </c>
    </row>
    <row r="342" spans="1:23" ht="339.75" customHeight="1">
      <c r="A342" s="158"/>
      <c r="B342" s="158"/>
      <c r="C342" s="12" t="s">
        <v>17</v>
      </c>
      <c r="D342" s="11">
        <v>805</v>
      </c>
      <c r="E342" s="15" t="s">
        <v>441</v>
      </c>
      <c r="F342" s="11">
        <v>3</v>
      </c>
      <c r="G342" s="15" t="s">
        <v>442</v>
      </c>
      <c r="H342" s="11"/>
      <c r="I342" s="10"/>
      <c r="J342" s="11"/>
      <c r="K342" s="13" t="s">
        <v>372</v>
      </c>
      <c r="L342" s="13" t="s">
        <v>372</v>
      </c>
      <c r="M342" s="13" t="s">
        <v>372</v>
      </c>
      <c r="N342" s="13" t="s">
        <v>372</v>
      </c>
      <c r="O342" s="13" t="s">
        <v>372</v>
      </c>
      <c r="P342" s="16">
        <v>129.4</v>
      </c>
      <c r="Q342" s="104">
        <v>129.4</v>
      </c>
      <c r="R342" s="104">
        <v>129.4</v>
      </c>
      <c r="S342" s="104">
        <v>129.4</v>
      </c>
      <c r="T342" s="16">
        <v>129.4</v>
      </c>
      <c r="U342" s="16">
        <v>129.4</v>
      </c>
      <c r="V342" s="55" t="e">
        <f t="shared" si="92"/>
        <v>#VALUE!</v>
      </c>
      <c r="W342" s="9" t="s">
        <v>14</v>
      </c>
    </row>
    <row r="343" spans="1:22" ht="32.25" customHeight="1">
      <c r="A343" s="120" t="s">
        <v>113</v>
      </c>
      <c r="B343" s="120" t="s">
        <v>381</v>
      </c>
      <c r="C343" s="17" t="s">
        <v>216</v>
      </c>
      <c r="D343" s="11" t="s">
        <v>329</v>
      </c>
      <c r="E343" s="15" t="s">
        <v>441</v>
      </c>
      <c r="F343" s="11">
        <v>3</v>
      </c>
      <c r="G343" s="15" t="s">
        <v>443</v>
      </c>
      <c r="H343" s="11">
        <v>1003</v>
      </c>
      <c r="I343" s="18" t="s">
        <v>329</v>
      </c>
      <c r="J343" s="11" t="s">
        <v>329</v>
      </c>
      <c r="K343" s="13">
        <v>0</v>
      </c>
      <c r="L343" s="13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6">
        <v>0</v>
      </c>
      <c r="T343" s="16">
        <v>0</v>
      </c>
      <c r="U343" s="16">
        <v>0</v>
      </c>
      <c r="V343" s="55">
        <f t="shared" si="92"/>
        <v>0</v>
      </c>
    </row>
    <row r="344" spans="1:22" ht="27" customHeight="1">
      <c r="A344" s="120"/>
      <c r="B344" s="120"/>
      <c r="C344" s="17" t="s">
        <v>460</v>
      </c>
      <c r="D344" s="11" t="s">
        <v>329</v>
      </c>
      <c r="E344" s="15" t="s">
        <v>441</v>
      </c>
      <c r="F344" s="11">
        <v>3</v>
      </c>
      <c r="G344" s="15" t="s">
        <v>443</v>
      </c>
      <c r="H344" s="11"/>
      <c r="I344" s="18"/>
      <c r="J344" s="11"/>
      <c r="K344" s="13">
        <v>0</v>
      </c>
      <c r="L344" s="13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0</v>
      </c>
      <c r="R344" s="16">
        <v>0</v>
      </c>
      <c r="S344" s="16">
        <v>0</v>
      </c>
      <c r="T344" s="16">
        <v>0</v>
      </c>
      <c r="U344" s="16">
        <v>0</v>
      </c>
      <c r="V344" s="55">
        <f t="shared" si="92"/>
        <v>0</v>
      </c>
    </row>
    <row r="345" spans="1:22" ht="150.75" customHeight="1">
      <c r="A345" s="120"/>
      <c r="B345" s="120"/>
      <c r="C345" s="12" t="s">
        <v>363</v>
      </c>
      <c r="D345" s="11">
        <v>840</v>
      </c>
      <c r="E345" s="15" t="s">
        <v>441</v>
      </c>
      <c r="F345" s="11">
        <v>3</v>
      </c>
      <c r="G345" s="15" t="s">
        <v>443</v>
      </c>
      <c r="H345" s="11"/>
      <c r="I345" s="18"/>
      <c r="J345" s="11"/>
      <c r="K345" s="13">
        <v>0</v>
      </c>
      <c r="L345" s="13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  <c r="V345" s="55">
        <f t="shared" si="92"/>
        <v>0</v>
      </c>
    </row>
    <row r="346" spans="1:22" ht="25.5" customHeight="1">
      <c r="A346" s="159" t="s">
        <v>114</v>
      </c>
      <c r="B346" s="159" t="s">
        <v>410</v>
      </c>
      <c r="C346" s="17" t="s">
        <v>216</v>
      </c>
      <c r="D346" s="11" t="s">
        <v>329</v>
      </c>
      <c r="E346" s="15" t="s">
        <v>441</v>
      </c>
      <c r="F346" s="11">
        <v>3</v>
      </c>
      <c r="G346" s="15" t="s">
        <v>444</v>
      </c>
      <c r="H346" s="11" t="s">
        <v>329</v>
      </c>
      <c r="I346" s="18" t="s">
        <v>329</v>
      </c>
      <c r="J346" s="11" t="s">
        <v>329</v>
      </c>
      <c r="K346" s="13">
        <v>207</v>
      </c>
      <c r="L346" s="13">
        <v>40.25</v>
      </c>
      <c r="M346" s="16">
        <v>54.41</v>
      </c>
      <c r="N346" s="16">
        <v>44.41</v>
      </c>
      <c r="O346" s="16">
        <v>44.41</v>
      </c>
      <c r="P346" s="16">
        <f>P349</f>
        <v>44.41</v>
      </c>
      <c r="Q346" s="16">
        <f>Q349</f>
        <v>643.15</v>
      </c>
      <c r="R346" s="16">
        <f>R349</f>
        <v>643.15</v>
      </c>
      <c r="S346" s="16">
        <f>S349</f>
        <v>643.15</v>
      </c>
      <c r="T346" s="16">
        <f>T347</f>
        <v>48.033</v>
      </c>
      <c r="U346" s="16">
        <f>U347</f>
        <v>49.955</v>
      </c>
      <c r="V346" s="55">
        <f t="shared" si="92"/>
        <v>2462.328</v>
      </c>
    </row>
    <row r="347" spans="1:22" ht="25.5" customHeight="1">
      <c r="A347" s="128"/>
      <c r="B347" s="162"/>
      <c r="C347" s="17" t="s">
        <v>460</v>
      </c>
      <c r="D347" s="11" t="s">
        <v>329</v>
      </c>
      <c r="E347" s="15" t="s">
        <v>441</v>
      </c>
      <c r="F347" s="11">
        <v>3</v>
      </c>
      <c r="G347" s="15" t="s">
        <v>444</v>
      </c>
      <c r="H347" s="11"/>
      <c r="I347" s="18"/>
      <c r="J347" s="11"/>
      <c r="K347" s="13">
        <v>207</v>
      </c>
      <c r="L347" s="13">
        <v>40.25</v>
      </c>
      <c r="M347" s="16">
        <v>54.41</v>
      </c>
      <c r="N347" s="16">
        <v>44.41</v>
      </c>
      <c r="O347" s="16">
        <v>44.41</v>
      </c>
      <c r="P347" s="16">
        <f>P346</f>
        <v>44.41</v>
      </c>
      <c r="Q347" s="16">
        <f>Q346</f>
        <v>643.15</v>
      </c>
      <c r="R347" s="16">
        <f>R346</f>
        <v>643.15</v>
      </c>
      <c r="S347" s="16">
        <f>S346</f>
        <v>643.15</v>
      </c>
      <c r="T347" s="16">
        <f>T349</f>
        <v>48.033</v>
      </c>
      <c r="U347" s="16">
        <f>U349</f>
        <v>49.955</v>
      </c>
      <c r="V347" s="55">
        <f t="shared" si="92"/>
        <v>2462.328</v>
      </c>
    </row>
    <row r="348" spans="1:22" ht="59.25" customHeight="1">
      <c r="A348" s="128"/>
      <c r="B348" s="162"/>
      <c r="C348" s="17" t="s">
        <v>337</v>
      </c>
      <c r="D348" s="11">
        <v>805</v>
      </c>
      <c r="E348" s="15" t="s">
        <v>441</v>
      </c>
      <c r="F348" s="11">
        <v>3</v>
      </c>
      <c r="G348" s="15" t="s">
        <v>444</v>
      </c>
      <c r="H348" s="11"/>
      <c r="I348" s="18"/>
      <c r="J348" s="11"/>
      <c r="K348" s="13">
        <v>207</v>
      </c>
      <c r="L348" s="13">
        <v>40.25</v>
      </c>
      <c r="M348" s="16">
        <v>54.41</v>
      </c>
      <c r="N348" s="16">
        <v>44.41</v>
      </c>
      <c r="O348" s="16">
        <v>44.41</v>
      </c>
      <c r="P348" s="16" t="s">
        <v>372</v>
      </c>
      <c r="Q348" s="16" t="s">
        <v>372</v>
      </c>
      <c r="R348" s="16" t="s">
        <v>372</v>
      </c>
      <c r="S348" s="16" t="s">
        <v>372</v>
      </c>
      <c r="T348" s="16" t="s">
        <v>372</v>
      </c>
      <c r="U348" s="16" t="s">
        <v>372</v>
      </c>
      <c r="V348" s="55" t="e">
        <f t="shared" si="92"/>
        <v>#VALUE!</v>
      </c>
    </row>
    <row r="349" spans="1:22" ht="93" customHeight="1">
      <c r="A349" s="158"/>
      <c r="B349" s="158"/>
      <c r="C349" s="12" t="s">
        <v>17</v>
      </c>
      <c r="D349" s="11">
        <v>805</v>
      </c>
      <c r="E349" s="15" t="s">
        <v>441</v>
      </c>
      <c r="F349" s="11">
        <v>3</v>
      </c>
      <c r="G349" s="15" t="s">
        <v>444</v>
      </c>
      <c r="H349" s="11"/>
      <c r="I349" s="10"/>
      <c r="J349" s="11"/>
      <c r="K349" s="13" t="s">
        <v>372</v>
      </c>
      <c r="L349" s="13" t="s">
        <v>372</v>
      </c>
      <c r="M349" s="13" t="s">
        <v>372</v>
      </c>
      <c r="N349" s="13" t="s">
        <v>372</v>
      </c>
      <c r="O349" s="13" t="s">
        <v>372</v>
      </c>
      <c r="P349" s="16">
        <v>44.41</v>
      </c>
      <c r="Q349" s="104">
        <v>643.15</v>
      </c>
      <c r="R349" s="104">
        <v>643.15</v>
      </c>
      <c r="S349" s="104">
        <v>643.15</v>
      </c>
      <c r="T349" s="16">
        <v>48.033</v>
      </c>
      <c r="U349" s="16">
        <v>49.955</v>
      </c>
      <c r="V349" s="55" t="e">
        <f t="shared" si="92"/>
        <v>#VALUE!</v>
      </c>
    </row>
    <row r="350" spans="1:22" ht="23.25" customHeight="1">
      <c r="A350" s="120" t="s">
        <v>115</v>
      </c>
      <c r="B350" s="163" t="s">
        <v>391</v>
      </c>
      <c r="C350" s="17" t="s">
        <v>216</v>
      </c>
      <c r="D350" s="11" t="s">
        <v>329</v>
      </c>
      <c r="E350" s="15" t="s">
        <v>441</v>
      </c>
      <c r="F350" s="11">
        <v>3</v>
      </c>
      <c r="G350" s="15" t="s">
        <v>445</v>
      </c>
      <c r="H350" s="10" t="s">
        <v>329</v>
      </c>
      <c r="I350" s="11" t="s">
        <v>329</v>
      </c>
      <c r="J350" s="11" t="s">
        <v>329</v>
      </c>
      <c r="K350" s="13">
        <v>2621.012</v>
      </c>
      <c r="L350" s="13">
        <v>2638.512</v>
      </c>
      <c r="M350" s="13">
        <v>2432.506</v>
      </c>
      <c r="N350" s="13">
        <v>2196.5</v>
      </c>
      <c r="O350" s="13">
        <v>2292</v>
      </c>
      <c r="P350" s="13">
        <f aca="true" t="shared" si="103" ref="P350:U350">P351</f>
        <v>4082.64</v>
      </c>
      <c r="Q350" s="13">
        <f t="shared" si="103"/>
        <v>5856.12</v>
      </c>
      <c r="R350" s="13">
        <f t="shared" si="103"/>
        <v>5856.12</v>
      </c>
      <c r="S350" s="13">
        <f t="shared" si="103"/>
        <v>5856.12</v>
      </c>
      <c r="T350" s="13">
        <f t="shared" si="103"/>
        <v>4415.784000000001</v>
      </c>
      <c r="U350" s="13">
        <f t="shared" si="103"/>
        <v>4592.415</v>
      </c>
      <c r="V350" s="55">
        <f t="shared" si="92"/>
        <v>42839.729</v>
      </c>
    </row>
    <row r="351" spans="1:22" ht="24.75" customHeight="1">
      <c r="A351" s="120"/>
      <c r="B351" s="163"/>
      <c r="C351" s="17" t="s">
        <v>460</v>
      </c>
      <c r="D351" s="11" t="s">
        <v>329</v>
      </c>
      <c r="E351" s="15" t="s">
        <v>441</v>
      </c>
      <c r="F351" s="11">
        <v>3</v>
      </c>
      <c r="G351" s="15" t="s">
        <v>445</v>
      </c>
      <c r="H351" s="10"/>
      <c r="I351" s="11"/>
      <c r="J351" s="11"/>
      <c r="K351" s="13">
        <v>2621.012</v>
      </c>
      <c r="L351" s="13">
        <v>2638.512</v>
      </c>
      <c r="M351" s="13">
        <v>2432.506</v>
      </c>
      <c r="N351" s="13">
        <v>2196.5</v>
      </c>
      <c r="O351" s="13">
        <v>2292</v>
      </c>
      <c r="P351" s="13">
        <f aca="true" t="shared" si="104" ref="P351:U351">P353+P354</f>
        <v>4082.64</v>
      </c>
      <c r="Q351" s="13">
        <f t="shared" si="104"/>
        <v>5856.12</v>
      </c>
      <c r="R351" s="13">
        <f t="shared" si="104"/>
        <v>5856.12</v>
      </c>
      <c r="S351" s="13">
        <f t="shared" si="104"/>
        <v>5856.12</v>
      </c>
      <c r="T351" s="13">
        <f t="shared" si="104"/>
        <v>4415.784000000001</v>
      </c>
      <c r="U351" s="13">
        <f t="shared" si="104"/>
        <v>4592.415</v>
      </c>
      <c r="V351" s="55">
        <f t="shared" si="92"/>
        <v>42839.729</v>
      </c>
    </row>
    <row r="352" spans="1:22" ht="65.25" customHeight="1">
      <c r="A352" s="97"/>
      <c r="B352" s="164"/>
      <c r="C352" s="12" t="s">
        <v>337</v>
      </c>
      <c r="D352" s="11">
        <v>805</v>
      </c>
      <c r="E352" s="15" t="s">
        <v>441</v>
      </c>
      <c r="F352" s="11">
        <v>3</v>
      </c>
      <c r="G352" s="15" t="s">
        <v>445</v>
      </c>
      <c r="H352" s="11" t="s">
        <v>329</v>
      </c>
      <c r="I352" s="11" t="s">
        <v>329</v>
      </c>
      <c r="J352" s="11" t="s">
        <v>329</v>
      </c>
      <c r="K352" s="16">
        <f>K356</f>
        <v>2118</v>
      </c>
      <c r="L352" s="16">
        <f>L356</f>
        <v>2164</v>
      </c>
      <c r="M352" s="16">
        <f>M356</f>
        <v>2164</v>
      </c>
      <c r="N352" s="16">
        <f>N356</f>
        <v>2164</v>
      </c>
      <c r="O352" s="16">
        <f>O356</f>
        <v>2164</v>
      </c>
      <c r="P352" s="16" t="s">
        <v>372</v>
      </c>
      <c r="Q352" s="16" t="s">
        <v>372</v>
      </c>
      <c r="R352" s="16" t="s">
        <v>372</v>
      </c>
      <c r="S352" s="16" t="s">
        <v>372</v>
      </c>
      <c r="T352" s="16" t="s">
        <v>372</v>
      </c>
      <c r="U352" s="16" t="s">
        <v>372</v>
      </c>
      <c r="V352" s="55" t="e">
        <f t="shared" si="92"/>
        <v>#VALUE!</v>
      </c>
    </row>
    <row r="353" spans="1:22" ht="94.5" customHeight="1">
      <c r="A353" s="97"/>
      <c r="B353" s="164"/>
      <c r="C353" s="12" t="s">
        <v>17</v>
      </c>
      <c r="D353" s="11">
        <v>805</v>
      </c>
      <c r="E353" s="15" t="s">
        <v>441</v>
      </c>
      <c r="F353" s="11">
        <v>3</v>
      </c>
      <c r="G353" s="15" t="s">
        <v>445</v>
      </c>
      <c r="H353" s="11"/>
      <c r="I353" s="11"/>
      <c r="J353" s="11"/>
      <c r="K353" s="16" t="s">
        <v>372</v>
      </c>
      <c r="L353" s="16" t="s">
        <v>372</v>
      </c>
      <c r="M353" s="16" t="s">
        <v>372</v>
      </c>
      <c r="N353" s="16" t="s">
        <v>372</v>
      </c>
      <c r="O353" s="16" t="s">
        <v>372</v>
      </c>
      <c r="P353" s="16">
        <f aca="true" t="shared" si="105" ref="P353:U353">P357+P359</f>
        <v>4082.64</v>
      </c>
      <c r="Q353" s="16">
        <f t="shared" si="105"/>
        <v>5856.12</v>
      </c>
      <c r="R353" s="16">
        <f t="shared" si="105"/>
        <v>5856.12</v>
      </c>
      <c r="S353" s="16">
        <f t="shared" si="105"/>
        <v>5856.12</v>
      </c>
      <c r="T353" s="16">
        <f t="shared" si="105"/>
        <v>4415.784000000001</v>
      </c>
      <c r="U353" s="16">
        <f t="shared" si="105"/>
        <v>4592.415</v>
      </c>
      <c r="V353" s="55" t="e">
        <f t="shared" si="92"/>
        <v>#VALUE!</v>
      </c>
    </row>
    <row r="354" spans="1:22" ht="130.5" customHeight="1">
      <c r="A354" s="97"/>
      <c r="B354" s="164"/>
      <c r="C354" s="93" t="s">
        <v>363</v>
      </c>
      <c r="D354" s="11">
        <v>840</v>
      </c>
      <c r="E354" s="15" t="s">
        <v>441</v>
      </c>
      <c r="F354" s="11">
        <v>3</v>
      </c>
      <c r="G354" s="15" t="s">
        <v>445</v>
      </c>
      <c r="H354" s="11" t="s">
        <v>329</v>
      </c>
      <c r="I354" s="10" t="s">
        <v>329</v>
      </c>
      <c r="J354" s="11" t="s">
        <v>329</v>
      </c>
      <c r="K354" s="16">
        <f>K355+K358+K360</f>
        <v>503.012</v>
      </c>
      <c r="L354" s="16">
        <f aca="true" t="shared" si="106" ref="L354:U354">L355+L358+L360</f>
        <v>474.512</v>
      </c>
      <c r="M354" s="16">
        <f t="shared" si="106"/>
        <v>268.506</v>
      </c>
      <c r="N354" s="16">
        <f t="shared" si="106"/>
        <v>32.5</v>
      </c>
      <c r="O354" s="16">
        <f t="shared" si="106"/>
        <v>128</v>
      </c>
      <c r="P354" s="16">
        <f t="shared" si="106"/>
        <v>0</v>
      </c>
      <c r="Q354" s="16">
        <f t="shared" si="106"/>
        <v>0</v>
      </c>
      <c r="R354" s="16">
        <f t="shared" si="106"/>
        <v>0</v>
      </c>
      <c r="S354" s="16">
        <f t="shared" si="106"/>
        <v>0</v>
      </c>
      <c r="T354" s="16">
        <f t="shared" si="106"/>
        <v>0</v>
      </c>
      <c r="U354" s="16">
        <f t="shared" si="106"/>
        <v>0</v>
      </c>
      <c r="V354" s="55">
        <f t="shared" si="92"/>
        <v>1406.53</v>
      </c>
    </row>
    <row r="355" spans="1:22" ht="144.75" customHeight="1">
      <c r="A355" s="155" t="s">
        <v>116</v>
      </c>
      <c r="B355" s="186" t="s">
        <v>212</v>
      </c>
      <c r="C355" s="93" t="s">
        <v>363</v>
      </c>
      <c r="D355" s="11">
        <v>840</v>
      </c>
      <c r="E355" s="15" t="s">
        <v>441</v>
      </c>
      <c r="F355" s="11">
        <v>3</v>
      </c>
      <c r="G355" s="15" t="s">
        <v>445</v>
      </c>
      <c r="H355" s="11" t="s">
        <v>329</v>
      </c>
      <c r="I355" s="10" t="s">
        <v>329</v>
      </c>
      <c r="J355" s="11" t="s">
        <v>329</v>
      </c>
      <c r="K355" s="16">
        <v>61</v>
      </c>
      <c r="L355" s="16">
        <v>32.5</v>
      </c>
      <c r="M355" s="16">
        <v>32.5</v>
      </c>
      <c r="N355" s="16">
        <v>32.5</v>
      </c>
      <c r="O355" s="16">
        <v>98</v>
      </c>
      <c r="P355" s="16">
        <v>0</v>
      </c>
      <c r="Q355" s="16">
        <v>0</v>
      </c>
      <c r="R355" s="16">
        <v>0</v>
      </c>
      <c r="S355" s="16">
        <v>0</v>
      </c>
      <c r="T355" s="16">
        <v>0</v>
      </c>
      <c r="U355" s="16">
        <v>0</v>
      </c>
      <c r="V355" s="55">
        <f aca="true" t="shared" si="107" ref="V355:V430">K355+L355+M355+N355+O355+P355+Q355+R355+S355+T355+U355</f>
        <v>256.5</v>
      </c>
    </row>
    <row r="356" spans="1:22" ht="76.5" customHeight="1">
      <c r="A356" s="127"/>
      <c r="B356" s="187"/>
      <c r="C356" s="17" t="s">
        <v>337</v>
      </c>
      <c r="D356" s="11">
        <v>805</v>
      </c>
      <c r="E356" s="15" t="s">
        <v>441</v>
      </c>
      <c r="F356" s="11">
        <v>3</v>
      </c>
      <c r="G356" s="15" t="s">
        <v>445</v>
      </c>
      <c r="H356" s="11" t="s">
        <v>329</v>
      </c>
      <c r="I356" s="10" t="s">
        <v>329</v>
      </c>
      <c r="J356" s="11" t="s">
        <v>329</v>
      </c>
      <c r="K356" s="13">
        <v>2118</v>
      </c>
      <c r="L356" s="13">
        <v>2164</v>
      </c>
      <c r="M356" s="13">
        <v>2164</v>
      </c>
      <c r="N356" s="13">
        <v>2164</v>
      </c>
      <c r="O356" s="13">
        <v>2164</v>
      </c>
      <c r="P356" s="16" t="s">
        <v>372</v>
      </c>
      <c r="Q356" s="16" t="s">
        <v>372</v>
      </c>
      <c r="R356" s="16" t="s">
        <v>372</v>
      </c>
      <c r="S356" s="16" t="s">
        <v>372</v>
      </c>
      <c r="T356" s="16" t="s">
        <v>372</v>
      </c>
      <c r="U356" s="16" t="s">
        <v>372</v>
      </c>
      <c r="V356" s="55" t="e">
        <f t="shared" si="107"/>
        <v>#VALUE!</v>
      </c>
    </row>
    <row r="357" spans="1:22" ht="219" customHeight="1">
      <c r="A357" s="158"/>
      <c r="B357" s="158"/>
      <c r="C357" s="12" t="s">
        <v>17</v>
      </c>
      <c r="D357" s="11">
        <v>805</v>
      </c>
      <c r="E357" s="15" t="s">
        <v>441</v>
      </c>
      <c r="F357" s="11">
        <v>3</v>
      </c>
      <c r="G357" s="15" t="s">
        <v>445</v>
      </c>
      <c r="H357" s="11"/>
      <c r="I357" s="10"/>
      <c r="J357" s="11"/>
      <c r="K357" s="13" t="s">
        <v>372</v>
      </c>
      <c r="L357" s="13" t="s">
        <v>372</v>
      </c>
      <c r="M357" s="13" t="s">
        <v>372</v>
      </c>
      <c r="N357" s="13" t="s">
        <v>372</v>
      </c>
      <c r="O357" s="13" t="s">
        <v>372</v>
      </c>
      <c r="P357" s="16">
        <v>4052.64</v>
      </c>
      <c r="Q357" s="104">
        <v>5826.12</v>
      </c>
      <c r="R357" s="104">
        <v>5826.12</v>
      </c>
      <c r="S357" s="104">
        <v>5826.12</v>
      </c>
      <c r="T357" s="16">
        <v>4383.336</v>
      </c>
      <c r="U357" s="16">
        <v>4558.669</v>
      </c>
      <c r="V357" s="55" t="e">
        <f t="shared" si="107"/>
        <v>#VALUE!</v>
      </c>
    </row>
    <row r="358" spans="1:22" ht="131.25" customHeight="1">
      <c r="A358" s="155" t="s">
        <v>117</v>
      </c>
      <c r="B358" s="131" t="s">
        <v>392</v>
      </c>
      <c r="C358" s="123" t="s">
        <v>363</v>
      </c>
      <c r="D358" s="11">
        <v>840</v>
      </c>
      <c r="E358" s="15" t="s">
        <v>441</v>
      </c>
      <c r="F358" s="11">
        <v>3</v>
      </c>
      <c r="G358" s="15" t="s">
        <v>445</v>
      </c>
      <c r="H358" s="11" t="s">
        <v>329</v>
      </c>
      <c r="I358" s="10" t="s">
        <v>329</v>
      </c>
      <c r="J358" s="11" t="s">
        <v>329</v>
      </c>
      <c r="K358" s="13">
        <v>30</v>
      </c>
      <c r="L358" s="13">
        <v>30</v>
      </c>
      <c r="M358" s="13">
        <v>30</v>
      </c>
      <c r="N358" s="13">
        <v>0</v>
      </c>
      <c r="O358" s="13">
        <v>30</v>
      </c>
      <c r="P358" s="13">
        <v>0</v>
      </c>
      <c r="Q358" s="13">
        <v>0</v>
      </c>
      <c r="R358" s="13">
        <v>0</v>
      </c>
      <c r="S358" s="16">
        <v>0</v>
      </c>
      <c r="T358" s="13">
        <v>0</v>
      </c>
      <c r="U358" s="13">
        <v>0</v>
      </c>
      <c r="V358" s="55">
        <f t="shared" si="107"/>
        <v>120</v>
      </c>
    </row>
    <row r="359" spans="1:22" ht="93.75" customHeight="1">
      <c r="A359" s="156"/>
      <c r="B359" s="135"/>
      <c r="C359" s="12" t="s">
        <v>17</v>
      </c>
      <c r="D359" s="11">
        <v>805</v>
      </c>
      <c r="E359" s="15" t="s">
        <v>441</v>
      </c>
      <c r="F359" s="11">
        <v>3</v>
      </c>
      <c r="G359" s="15" t="s">
        <v>445</v>
      </c>
      <c r="H359" s="11"/>
      <c r="I359" s="10"/>
      <c r="J359" s="11"/>
      <c r="K359" s="13" t="s">
        <v>158</v>
      </c>
      <c r="L359" s="13" t="s">
        <v>158</v>
      </c>
      <c r="M359" s="13" t="s">
        <v>158</v>
      </c>
      <c r="N359" s="13" t="s">
        <v>158</v>
      </c>
      <c r="O359" s="13" t="s">
        <v>158</v>
      </c>
      <c r="P359" s="13">
        <v>30</v>
      </c>
      <c r="Q359" s="103">
        <v>30</v>
      </c>
      <c r="R359" s="103">
        <v>30</v>
      </c>
      <c r="S359" s="104">
        <v>30</v>
      </c>
      <c r="T359" s="13">
        <v>32.448</v>
      </c>
      <c r="U359" s="13">
        <v>33.746</v>
      </c>
      <c r="V359" s="55" t="e">
        <f t="shared" si="107"/>
        <v>#VALUE!</v>
      </c>
    </row>
    <row r="360" spans="1:22" ht="132" customHeight="1">
      <c r="A360" s="12" t="s">
        <v>118</v>
      </c>
      <c r="B360" s="122" t="s">
        <v>269</v>
      </c>
      <c r="C360" s="93" t="s">
        <v>363</v>
      </c>
      <c r="D360" s="11">
        <v>840</v>
      </c>
      <c r="E360" s="15" t="s">
        <v>441</v>
      </c>
      <c r="F360" s="11">
        <v>3</v>
      </c>
      <c r="G360" s="15" t="s">
        <v>445</v>
      </c>
      <c r="H360" s="11" t="s">
        <v>329</v>
      </c>
      <c r="I360" s="10" t="s">
        <v>329</v>
      </c>
      <c r="J360" s="11" t="s">
        <v>329</v>
      </c>
      <c r="K360" s="13">
        <v>412.012</v>
      </c>
      <c r="L360" s="13">
        <v>412.012</v>
      </c>
      <c r="M360" s="13">
        <v>206.006</v>
      </c>
      <c r="N360" s="13">
        <v>0</v>
      </c>
      <c r="O360" s="13">
        <v>0</v>
      </c>
      <c r="P360" s="13">
        <v>0</v>
      </c>
      <c r="Q360" s="16">
        <v>0</v>
      </c>
      <c r="R360" s="16">
        <v>0</v>
      </c>
      <c r="S360" s="16">
        <v>0</v>
      </c>
      <c r="T360" s="16">
        <v>0</v>
      </c>
      <c r="U360" s="16">
        <v>0</v>
      </c>
      <c r="V360" s="55">
        <f t="shared" si="107"/>
        <v>1030.03</v>
      </c>
    </row>
    <row r="361" spans="1:22" ht="23.25" customHeight="1">
      <c r="A361" s="159" t="s">
        <v>119</v>
      </c>
      <c r="B361" s="186" t="s">
        <v>374</v>
      </c>
      <c r="C361" s="17" t="s">
        <v>216</v>
      </c>
      <c r="D361" s="11" t="s">
        <v>329</v>
      </c>
      <c r="E361" s="15" t="s">
        <v>441</v>
      </c>
      <c r="F361" s="11">
        <v>3</v>
      </c>
      <c r="G361" s="15" t="s">
        <v>446</v>
      </c>
      <c r="H361" s="11" t="s">
        <v>329</v>
      </c>
      <c r="I361" s="11" t="s">
        <v>329</v>
      </c>
      <c r="J361" s="11" t="s">
        <v>329</v>
      </c>
      <c r="K361" s="13">
        <v>9717</v>
      </c>
      <c r="L361" s="13">
        <v>9717</v>
      </c>
      <c r="M361" s="13">
        <v>9717</v>
      </c>
      <c r="N361" s="13">
        <v>0</v>
      </c>
      <c r="O361" s="13">
        <v>0</v>
      </c>
      <c r="P361" s="13">
        <v>0</v>
      </c>
      <c r="Q361" s="13">
        <v>0</v>
      </c>
      <c r="R361" s="13">
        <v>0</v>
      </c>
      <c r="S361" s="13">
        <v>0</v>
      </c>
      <c r="T361" s="13">
        <f>T362</f>
        <v>0</v>
      </c>
      <c r="U361" s="13">
        <f>U362</f>
        <v>0</v>
      </c>
      <c r="V361" s="55">
        <f t="shared" si="107"/>
        <v>29151</v>
      </c>
    </row>
    <row r="362" spans="1:22" ht="22.5" customHeight="1">
      <c r="A362" s="162"/>
      <c r="B362" s="187"/>
      <c r="C362" s="17" t="s">
        <v>460</v>
      </c>
      <c r="D362" s="11">
        <v>805</v>
      </c>
      <c r="E362" s="15" t="s">
        <v>441</v>
      </c>
      <c r="F362" s="11">
        <v>3</v>
      </c>
      <c r="G362" s="15" t="s">
        <v>446</v>
      </c>
      <c r="H362" s="11"/>
      <c r="I362" s="11"/>
      <c r="J362" s="11"/>
      <c r="K362" s="13">
        <v>9717</v>
      </c>
      <c r="L362" s="13">
        <v>9717</v>
      </c>
      <c r="M362" s="13">
        <v>9717</v>
      </c>
      <c r="N362" s="13">
        <v>0</v>
      </c>
      <c r="O362" s="13">
        <v>0</v>
      </c>
      <c r="P362" s="13">
        <v>0</v>
      </c>
      <c r="Q362" s="13">
        <v>0</v>
      </c>
      <c r="R362" s="13">
        <v>0</v>
      </c>
      <c r="S362" s="13">
        <v>0</v>
      </c>
      <c r="T362" s="13">
        <f>T364</f>
        <v>0</v>
      </c>
      <c r="U362" s="13">
        <f>U364</f>
        <v>0</v>
      </c>
      <c r="V362" s="55">
        <f t="shared" si="107"/>
        <v>29151</v>
      </c>
    </row>
    <row r="363" spans="1:22" ht="67.5" customHeight="1">
      <c r="A363" s="162"/>
      <c r="B363" s="187"/>
      <c r="C363" s="17" t="s">
        <v>337</v>
      </c>
      <c r="D363" s="11">
        <v>805</v>
      </c>
      <c r="E363" s="15" t="s">
        <v>441</v>
      </c>
      <c r="F363" s="11">
        <v>3</v>
      </c>
      <c r="G363" s="15" t="s">
        <v>446</v>
      </c>
      <c r="H363" s="11"/>
      <c r="I363" s="11"/>
      <c r="J363" s="11"/>
      <c r="K363" s="13">
        <v>9717</v>
      </c>
      <c r="L363" s="13">
        <v>9717</v>
      </c>
      <c r="M363" s="13">
        <v>9717</v>
      </c>
      <c r="N363" s="13">
        <v>0</v>
      </c>
      <c r="O363" s="13">
        <v>0</v>
      </c>
      <c r="P363" s="13" t="s">
        <v>372</v>
      </c>
      <c r="Q363" s="13" t="s">
        <v>372</v>
      </c>
      <c r="R363" s="13" t="s">
        <v>372</v>
      </c>
      <c r="S363" s="13" t="s">
        <v>372</v>
      </c>
      <c r="T363" s="13" t="s">
        <v>372</v>
      </c>
      <c r="U363" s="13" t="s">
        <v>372</v>
      </c>
      <c r="V363" s="55" t="e">
        <f t="shared" si="107"/>
        <v>#VALUE!</v>
      </c>
    </row>
    <row r="364" spans="1:22" ht="107.25" customHeight="1">
      <c r="A364" s="158"/>
      <c r="B364" s="158"/>
      <c r="C364" s="12" t="s">
        <v>17</v>
      </c>
      <c r="D364" s="11">
        <v>805</v>
      </c>
      <c r="E364" s="15" t="s">
        <v>441</v>
      </c>
      <c r="F364" s="11">
        <v>3</v>
      </c>
      <c r="G364" s="15" t="s">
        <v>446</v>
      </c>
      <c r="H364" s="124"/>
      <c r="I364" s="14"/>
      <c r="J364" s="11"/>
      <c r="K364" s="13" t="s">
        <v>372</v>
      </c>
      <c r="L364" s="13" t="s">
        <v>372</v>
      </c>
      <c r="M364" s="13" t="s">
        <v>372</v>
      </c>
      <c r="N364" s="13" t="s">
        <v>372</v>
      </c>
      <c r="O364" s="13" t="s">
        <v>372</v>
      </c>
      <c r="P364" s="13">
        <v>0</v>
      </c>
      <c r="Q364" s="13">
        <v>0</v>
      </c>
      <c r="R364" s="13">
        <v>0</v>
      </c>
      <c r="S364" s="16">
        <v>0</v>
      </c>
      <c r="T364" s="13">
        <v>0</v>
      </c>
      <c r="U364" s="13">
        <v>0</v>
      </c>
      <c r="V364" s="55" t="e">
        <f t="shared" si="107"/>
        <v>#VALUE!</v>
      </c>
    </row>
    <row r="365" spans="1:22" ht="29.25" customHeight="1">
      <c r="A365" s="155" t="s">
        <v>120</v>
      </c>
      <c r="B365" s="159" t="s">
        <v>375</v>
      </c>
      <c r="C365" s="93" t="s">
        <v>216</v>
      </c>
      <c r="D365" s="14">
        <v>840</v>
      </c>
      <c r="E365" s="15" t="s">
        <v>441</v>
      </c>
      <c r="F365" s="11">
        <v>3</v>
      </c>
      <c r="G365" s="15" t="s">
        <v>447</v>
      </c>
      <c r="H365" s="11" t="s">
        <v>329</v>
      </c>
      <c r="I365" s="11" t="s">
        <v>329</v>
      </c>
      <c r="J365" s="11" t="s">
        <v>329</v>
      </c>
      <c r="K365" s="13">
        <v>9770.392</v>
      </c>
      <c r="L365" s="13">
        <v>9301.081</v>
      </c>
      <c r="M365" s="13">
        <v>9378.683</v>
      </c>
      <c r="N365" s="13">
        <v>10679.413999999999</v>
      </c>
      <c r="O365" s="13">
        <v>10529.075</v>
      </c>
      <c r="P365" s="13">
        <f>P366</f>
        <v>0</v>
      </c>
      <c r="Q365" s="13">
        <v>0</v>
      </c>
      <c r="R365" s="13">
        <v>0</v>
      </c>
      <c r="S365" s="16">
        <f aca="true" t="shared" si="108" ref="S365:U366">S366</f>
        <v>0</v>
      </c>
      <c r="T365" s="16">
        <f t="shared" si="108"/>
        <v>0</v>
      </c>
      <c r="U365" s="16">
        <f t="shared" si="108"/>
        <v>0</v>
      </c>
      <c r="V365" s="55">
        <f t="shared" si="107"/>
        <v>49658.645000000004</v>
      </c>
    </row>
    <row r="366" spans="1:22" ht="29.25" customHeight="1">
      <c r="A366" s="183"/>
      <c r="B366" s="183"/>
      <c r="C366" s="93" t="s">
        <v>460</v>
      </c>
      <c r="D366" s="14">
        <v>840</v>
      </c>
      <c r="E366" s="15" t="s">
        <v>441</v>
      </c>
      <c r="F366" s="11">
        <v>3</v>
      </c>
      <c r="G366" s="15" t="s">
        <v>447</v>
      </c>
      <c r="H366" s="11"/>
      <c r="I366" s="11"/>
      <c r="J366" s="11"/>
      <c r="K366" s="13">
        <v>9770.392</v>
      </c>
      <c r="L366" s="13">
        <v>9301.081</v>
      </c>
      <c r="M366" s="13">
        <v>9378.683</v>
      </c>
      <c r="N366" s="13">
        <v>10679.414</v>
      </c>
      <c r="O366" s="13">
        <v>10529.075</v>
      </c>
      <c r="P366" s="13">
        <f>P367</f>
        <v>0</v>
      </c>
      <c r="Q366" s="13">
        <v>0</v>
      </c>
      <c r="R366" s="13">
        <v>0</v>
      </c>
      <c r="S366" s="16">
        <f t="shared" si="108"/>
        <v>0</v>
      </c>
      <c r="T366" s="16">
        <f t="shared" si="108"/>
        <v>0</v>
      </c>
      <c r="U366" s="16">
        <f t="shared" si="108"/>
        <v>0</v>
      </c>
      <c r="V366" s="55">
        <f t="shared" si="107"/>
        <v>49658.645000000004</v>
      </c>
    </row>
    <row r="367" spans="1:22" ht="149.25" customHeight="1">
      <c r="A367" s="184"/>
      <c r="B367" s="184"/>
      <c r="C367" s="93" t="s">
        <v>363</v>
      </c>
      <c r="D367" s="14">
        <v>840</v>
      </c>
      <c r="E367" s="15" t="s">
        <v>441</v>
      </c>
      <c r="F367" s="11">
        <v>3</v>
      </c>
      <c r="G367" s="15" t="s">
        <v>447</v>
      </c>
      <c r="H367" s="11"/>
      <c r="I367" s="11"/>
      <c r="J367" s="11"/>
      <c r="K367" s="13">
        <v>9770.392</v>
      </c>
      <c r="L367" s="13">
        <v>9301.081</v>
      </c>
      <c r="M367" s="13">
        <v>9378.683</v>
      </c>
      <c r="N367" s="13">
        <v>10679.414</v>
      </c>
      <c r="O367" s="13">
        <v>10529.075</v>
      </c>
      <c r="P367" s="13">
        <v>0</v>
      </c>
      <c r="Q367" s="13">
        <v>0</v>
      </c>
      <c r="R367" s="13">
        <v>0</v>
      </c>
      <c r="S367" s="16">
        <v>0</v>
      </c>
      <c r="T367" s="13">
        <v>0</v>
      </c>
      <c r="U367" s="13">
        <v>0</v>
      </c>
      <c r="V367" s="55">
        <f t="shared" si="107"/>
        <v>49658.645000000004</v>
      </c>
    </row>
    <row r="368" spans="1:22" ht="21" customHeight="1">
      <c r="A368" s="159" t="s">
        <v>121</v>
      </c>
      <c r="B368" s="155" t="s">
        <v>376</v>
      </c>
      <c r="C368" s="93" t="s">
        <v>216</v>
      </c>
      <c r="D368" s="14">
        <v>840</v>
      </c>
      <c r="E368" s="15" t="s">
        <v>441</v>
      </c>
      <c r="F368" s="11">
        <v>3</v>
      </c>
      <c r="G368" s="15" t="s">
        <v>448</v>
      </c>
      <c r="H368" s="124" t="s">
        <v>329</v>
      </c>
      <c r="I368" s="124" t="s">
        <v>329</v>
      </c>
      <c r="J368" s="11" t="s">
        <v>329</v>
      </c>
      <c r="K368" s="13">
        <v>31047</v>
      </c>
      <c r="L368" s="13">
        <v>31047</v>
      </c>
      <c r="M368" s="13">
        <v>35239</v>
      </c>
      <c r="N368" s="13">
        <v>33541.2</v>
      </c>
      <c r="O368" s="13">
        <v>38570.4</v>
      </c>
      <c r="P368" s="13">
        <f>P371</f>
        <v>39072</v>
      </c>
      <c r="Q368" s="13">
        <f>Q371</f>
        <v>40365.6</v>
      </c>
      <c r="R368" s="13">
        <f>R371</f>
        <v>40365.6</v>
      </c>
      <c r="S368" s="13">
        <f>S371</f>
        <v>40365.6</v>
      </c>
      <c r="T368" s="13">
        <v>41717.745</v>
      </c>
      <c r="U368" s="13">
        <v>43386.454</v>
      </c>
      <c r="V368" s="55">
        <f t="shared" si="107"/>
        <v>414717.59899999993</v>
      </c>
    </row>
    <row r="369" spans="1:22" ht="21.75" customHeight="1">
      <c r="A369" s="162"/>
      <c r="B369" s="126"/>
      <c r="C369" s="93" t="s">
        <v>460</v>
      </c>
      <c r="D369" s="14">
        <v>840</v>
      </c>
      <c r="E369" s="15" t="s">
        <v>441</v>
      </c>
      <c r="F369" s="11">
        <v>3</v>
      </c>
      <c r="G369" s="15" t="s">
        <v>448</v>
      </c>
      <c r="H369" s="124"/>
      <c r="I369" s="124"/>
      <c r="J369" s="11"/>
      <c r="K369" s="13">
        <v>31047</v>
      </c>
      <c r="L369" s="13">
        <v>31047</v>
      </c>
      <c r="M369" s="13">
        <v>35239</v>
      </c>
      <c r="N369" s="13">
        <v>33541.2</v>
      </c>
      <c r="O369" s="13">
        <v>38570.4</v>
      </c>
      <c r="P369" s="13">
        <f>P368</f>
        <v>39072</v>
      </c>
      <c r="Q369" s="13">
        <f>Q368</f>
        <v>40365.6</v>
      </c>
      <c r="R369" s="13">
        <f>R368</f>
        <v>40365.6</v>
      </c>
      <c r="S369" s="13">
        <f>S368</f>
        <v>40365.6</v>
      </c>
      <c r="T369" s="13">
        <v>41717.745</v>
      </c>
      <c r="U369" s="13">
        <v>43386.454</v>
      </c>
      <c r="V369" s="55">
        <f t="shared" si="107"/>
        <v>414717.59899999993</v>
      </c>
    </row>
    <row r="370" spans="1:22" ht="131.25" customHeight="1">
      <c r="A370" s="162"/>
      <c r="B370" s="126"/>
      <c r="C370" s="93" t="s">
        <v>363</v>
      </c>
      <c r="D370" s="14">
        <v>840</v>
      </c>
      <c r="E370" s="15" t="s">
        <v>441</v>
      </c>
      <c r="F370" s="11">
        <v>3</v>
      </c>
      <c r="G370" s="15" t="s">
        <v>448</v>
      </c>
      <c r="H370" s="124"/>
      <c r="I370" s="124"/>
      <c r="J370" s="11"/>
      <c r="K370" s="13">
        <v>31047</v>
      </c>
      <c r="L370" s="13">
        <v>31047</v>
      </c>
      <c r="M370" s="13">
        <v>35239</v>
      </c>
      <c r="N370" s="13">
        <v>33541.2</v>
      </c>
      <c r="O370" s="13">
        <v>38570.4</v>
      </c>
      <c r="P370" s="13">
        <v>0</v>
      </c>
      <c r="Q370" s="13">
        <v>0</v>
      </c>
      <c r="R370" s="13">
        <v>0</v>
      </c>
      <c r="S370" s="16">
        <v>0</v>
      </c>
      <c r="T370" s="13">
        <v>0</v>
      </c>
      <c r="U370" s="13">
        <v>0</v>
      </c>
      <c r="V370" s="55">
        <f t="shared" si="107"/>
        <v>169444.6</v>
      </c>
    </row>
    <row r="371" spans="1:22" ht="91.5" customHeight="1">
      <c r="A371" s="130"/>
      <c r="B371" s="107"/>
      <c r="C371" s="12" t="s">
        <v>17</v>
      </c>
      <c r="D371" s="14">
        <v>805</v>
      </c>
      <c r="E371" s="15" t="s">
        <v>441</v>
      </c>
      <c r="F371" s="11">
        <v>3</v>
      </c>
      <c r="G371" s="15" t="s">
        <v>448</v>
      </c>
      <c r="H371" s="124"/>
      <c r="I371" s="124"/>
      <c r="J371" s="11"/>
      <c r="K371" s="13" t="s">
        <v>158</v>
      </c>
      <c r="L371" s="13" t="s">
        <v>158</v>
      </c>
      <c r="M371" s="13" t="s">
        <v>158</v>
      </c>
      <c r="N371" s="13" t="s">
        <v>158</v>
      </c>
      <c r="O371" s="13" t="s">
        <v>158</v>
      </c>
      <c r="P371" s="13">
        <v>39072</v>
      </c>
      <c r="Q371" s="103">
        <v>40365.6</v>
      </c>
      <c r="R371" s="103">
        <v>40365.6</v>
      </c>
      <c r="S371" s="104">
        <v>40365.6</v>
      </c>
      <c r="T371" s="13">
        <v>41717.745</v>
      </c>
      <c r="U371" s="13">
        <v>43386.454</v>
      </c>
      <c r="V371" s="55" t="e">
        <f t="shared" si="107"/>
        <v>#VALUE!</v>
      </c>
    </row>
    <row r="372" spans="1:22" ht="24" customHeight="1">
      <c r="A372" s="159" t="s">
        <v>122</v>
      </c>
      <c r="B372" s="159" t="s">
        <v>315</v>
      </c>
      <c r="C372" s="17" t="s">
        <v>216</v>
      </c>
      <c r="D372" s="14" t="s">
        <v>329</v>
      </c>
      <c r="E372" s="15" t="s">
        <v>441</v>
      </c>
      <c r="F372" s="11">
        <v>3</v>
      </c>
      <c r="G372" s="15" t="s">
        <v>449</v>
      </c>
      <c r="H372" s="124" t="s">
        <v>329</v>
      </c>
      <c r="I372" s="124" t="s">
        <v>329</v>
      </c>
      <c r="J372" s="11" t="s">
        <v>329</v>
      </c>
      <c r="K372" s="13">
        <f>K373</f>
        <v>26763.875</v>
      </c>
      <c r="L372" s="13">
        <f aca="true" t="shared" si="109" ref="L372:U372">L373</f>
        <v>23670.071</v>
      </c>
      <c r="M372" s="13">
        <f t="shared" si="109"/>
        <v>27677.472</v>
      </c>
      <c r="N372" s="13">
        <f t="shared" si="109"/>
        <v>28244.945</v>
      </c>
      <c r="O372" s="13">
        <f t="shared" si="109"/>
        <v>31197.632</v>
      </c>
      <c r="P372" s="13">
        <f t="shared" si="109"/>
        <v>39016.771</v>
      </c>
      <c r="Q372" s="13">
        <f t="shared" si="109"/>
        <v>36115.106</v>
      </c>
      <c r="R372" s="13">
        <f t="shared" si="109"/>
        <v>36115.106</v>
      </c>
      <c r="S372" s="13">
        <f t="shared" si="109"/>
        <v>36115.106</v>
      </c>
      <c r="T372" s="13">
        <f t="shared" si="109"/>
        <v>36294.303</v>
      </c>
      <c r="U372" s="13">
        <f t="shared" si="109"/>
        <v>37746.075</v>
      </c>
      <c r="V372" s="55">
        <f t="shared" si="107"/>
        <v>358956.46200000006</v>
      </c>
    </row>
    <row r="373" spans="1:22" ht="24" customHeight="1">
      <c r="A373" s="162"/>
      <c r="B373" s="162"/>
      <c r="C373" s="17" t="s">
        <v>460</v>
      </c>
      <c r="D373" s="14" t="s">
        <v>329</v>
      </c>
      <c r="E373" s="15" t="s">
        <v>441</v>
      </c>
      <c r="F373" s="11">
        <v>3</v>
      </c>
      <c r="G373" s="15" t="s">
        <v>449</v>
      </c>
      <c r="H373" s="124"/>
      <c r="I373" s="124"/>
      <c r="J373" s="11"/>
      <c r="K373" s="13">
        <f>K374</f>
        <v>26763.875</v>
      </c>
      <c r="L373" s="13">
        <f>L374</f>
        <v>23670.071</v>
      </c>
      <c r="M373" s="13">
        <f>M374</f>
        <v>27677.472</v>
      </c>
      <c r="N373" s="13">
        <f>N374</f>
        <v>28244.945</v>
      </c>
      <c r="O373" s="13">
        <f>O374</f>
        <v>31197.632</v>
      </c>
      <c r="P373" s="13">
        <f aca="true" t="shared" si="110" ref="P373:U373">P375</f>
        <v>39016.771</v>
      </c>
      <c r="Q373" s="13">
        <f t="shared" si="110"/>
        <v>36115.106</v>
      </c>
      <c r="R373" s="13">
        <f t="shared" si="110"/>
        <v>36115.106</v>
      </c>
      <c r="S373" s="13">
        <f t="shared" si="110"/>
        <v>36115.106</v>
      </c>
      <c r="T373" s="13">
        <f t="shared" si="110"/>
        <v>36294.303</v>
      </c>
      <c r="U373" s="13">
        <f t="shared" si="110"/>
        <v>37746.075</v>
      </c>
      <c r="V373" s="55">
        <f t="shared" si="107"/>
        <v>358956.46200000006</v>
      </c>
    </row>
    <row r="374" spans="1:22" ht="60" customHeight="1">
      <c r="A374" s="162"/>
      <c r="B374" s="162"/>
      <c r="C374" s="17" t="s">
        <v>337</v>
      </c>
      <c r="D374" s="14">
        <v>805</v>
      </c>
      <c r="E374" s="15" t="s">
        <v>441</v>
      </c>
      <c r="F374" s="11">
        <v>3</v>
      </c>
      <c r="G374" s="15" t="s">
        <v>449</v>
      </c>
      <c r="H374" s="124"/>
      <c r="I374" s="124"/>
      <c r="J374" s="11"/>
      <c r="K374" s="13">
        <f>K376</f>
        <v>26763.875</v>
      </c>
      <c r="L374" s="13">
        <f>L376</f>
        <v>23670.071</v>
      </c>
      <c r="M374" s="13">
        <f>M376</f>
        <v>27677.472</v>
      </c>
      <c r="N374" s="13">
        <f>N376</f>
        <v>28244.945</v>
      </c>
      <c r="O374" s="13">
        <f>O376</f>
        <v>31197.632</v>
      </c>
      <c r="P374" s="13" t="s">
        <v>372</v>
      </c>
      <c r="Q374" s="13" t="s">
        <v>372</v>
      </c>
      <c r="R374" s="13" t="s">
        <v>372</v>
      </c>
      <c r="S374" s="13" t="s">
        <v>372</v>
      </c>
      <c r="T374" s="13" t="s">
        <v>372</v>
      </c>
      <c r="U374" s="13" t="s">
        <v>372</v>
      </c>
      <c r="V374" s="55" t="e">
        <f t="shared" si="107"/>
        <v>#VALUE!</v>
      </c>
    </row>
    <row r="375" spans="1:22" ht="93" customHeight="1">
      <c r="A375" s="160"/>
      <c r="B375" s="160"/>
      <c r="C375" s="12" t="s">
        <v>17</v>
      </c>
      <c r="D375" s="14">
        <v>805</v>
      </c>
      <c r="E375" s="15" t="s">
        <v>441</v>
      </c>
      <c r="F375" s="11">
        <v>3</v>
      </c>
      <c r="G375" s="15" t="s">
        <v>449</v>
      </c>
      <c r="H375" s="124"/>
      <c r="I375" s="124"/>
      <c r="J375" s="11"/>
      <c r="K375" s="13" t="s">
        <v>372</v>
      </c>
      <c r="L375" s="13" t="s">
        <v>372</v>
      </c>
      <c r="M375" s="13" t="s">
        <v>372</v>
      </c>
      <c r="N375" s="13" t="s">
        <v>372</v>
      </c>
      <c r="O375" s="13" t="s">
        <v>372</v>
      </c>
      <c r="P375" s="13">
        <f aca="true" t="shared" si="111" ref="P375:U375">P377</f>
        <v>39016.771</v>
      </c>
      <c r="Q375" s="103">
        <f t="shared" si="111"/>
        <v>36115.106</v>
      </c>
      <c r="R375" s="13">
        <f t="shared" si="111"/>
        <v>36115.106</v>
      </c>
      <c r="S375" s="13">
        <f t="shared" si="111"/>
        <v>36115.106</v>
      </c>
      <c r="T375" s="13">
        <f t="shared" si="111"/>
        <v>36294.303</v>
      </c>
      <c r="U375" s="13">
        <f t="shared" si="111"/>
        <v>37746.075</v>
      </c>
      <c r="V375" s="55" t="e">
        <f t="shared" si="107"/>
        <v>#VALUE!</v>
      </c>
    </row>
    <row r="376" spans="1:22" ht="63.75" customHeight="1">
      <c r="A376" s="159" t="s">
        <v>123</v>
      </c>
      <c r="B376" s="98" t="s">
        <v>348</v>
      </c>
      <c r="C376" s="74" t="s">
        <v>337</v>
      </c>
      <c r="D376" s="11">
        <v>805</v>
      </c>
      <c r="E376" s="15" t="s">
        <v>441</v>
      </c>
      <c r="F376" s="11">
        <v>3</v>
      </c>
      <c r="G376" s="15" t="s">
        <v>449</v>
      </c>
      <c r="H376" s="15" t="s">
        <v>329</v>
      </c>
      <c r="I376" s="10" t="s">
        <v>329</v>
      </c>
      <c r="J376" s="11" t="s">
        <v>329</v>
      </c>
      <c r="K376" s="16">
        <v>26763.875</v>
      </c>
      <c r="L376" s="16">
        <v>23670.071</v>
      </c>
      <c r="M376" s="16">
        <v>27677.472</v>
      </c>
      <c r="N376" s="16">
        <v>28244.945</v>
      </c>
      <c r="O376" s="16">
        <v>31197.632</v>
      </c>
      <c r="P376" s="16" t="s">
        <v>372</v>
      </c>
      <c r="Q376" s="16" t="s">
        <v>372</v>
      </c>
      <c r="R376" s="16" t="s">
        <v>372</v>
      </c>
      <c r="S376" s="16" t="s">
        <v>372</v>
      </c>
      <c r="T376" s="16" t="s">
        <v>372</v>
      </c>
      <c r="U376" s="16" t="s">
        <v>372</v>
      </c>
      <c r="V376" s="55" t="e">
        <f t="shared" si="107"/>
        <v>#VALUE!</v>
      </c>
    </row>
    <row r="377" spans="1:22" ht="98.25" customHeight="1">
      <c r="A377" s="160"/>
      <c r="B377" s="158"/>
      <c r="C377" s="12" t="s">
        <v>17</v>
      </c>
      <c r="D377" s="11">
        <v>805</v>
      </c>
      <c r="E377" s="15" t="s">
        <v>441</v>
      </c>
      <c r="F377" s="11">
        <v>3</v>
      </c>
      <c r="G377" s="15" t="s">
        <v>449</v>
      </c>
      <c r="H377" s="15"/>
      <c r="I377" s="10"/>
      <c r="J377" s="11"/>
      <c r="K377" s="13" t="s">
        <v>372</v>
      </c>
      <c r="L377" s="13" t="s">
        <v>372</v>
      </c>
      <c r="M377" s="13" t="s">
        <v>372</v>
      </c>
      <c r="N377" s="13" t="s">
        <v>372</v>
      </c>
      <c r="O377" s="13" t="s">
        <v>372</v>
      </c>
      <c r="P377" s="16">
        <v>39016.771</v>
      </c>
      <c r="Q377" s="103">
        <v>36115.106</v>
      </c>
      <c r="R377" s="103">
        <v>36115.106</v>
      </c>
      <c r="S377" s="103">
        <v>36115.106</v>
      </c>
      <c r="T377" s="13">
        <v>36294.303</v>
      </c>
      <c r="U377" s="13">
        <v>37746.075</v>
      </c>
      <c r="V377" s="55" t="e">
        <f t="shared" si="107"/>
        <v>#VALUE!</v>
      </c>
    </row>
    <row r="378" spans="1:22" ht="33" customHeight="1">
      <c r="A378" s="155" t="s">
        <v>124</v>
      </c>
      <c r="B378" s="159" t="s">
        <v>219</v>
      </c>
      <c r="C378" s="17" t="s">
        <v>216</v>
      </c>
      <c r="D378" s="11" t="s">
        <v>329</v>
      </c>
      <c r="E378" s="15" t="s">
        <v>441</v>
      </c>
      <c r="F378" s="11">
        <v>3</v>
      </c>
      <c r="G378" s="11">
        <v>12</v>
      </c>
      <c r="H378" s="15" t="s">
        <v>329</v>
      </c>
      <c r="I378" s="10" t="s">
        <v>329</v>
      </c>
      <c r="J378" s="11" t="s">
        <v>329</v>
      </c>
      <c r="K378" s="16">
        <v>2000</v>
      </c>
      <c r="L378" s="16">
        <v>673.5</v>
      </c>
      <c r="M378" s="16">
        <v>393.196</v>
      </c>
      <c r="N378" s="16">
        <v>322.997</v>
      </c>
      <c r="O378" s="16">
        <v>315.784</v>
      </c>
      <c r="P378" s="16">
        <f aca="true" t="shared" si="112" ref="P378:U378">P379</f>
        <v>415.322</v>
      </c>
      <c r="Q378" s="16">
        <f t="shared" si="112"/>
        <v>353.642</v>
      </c>
      <c r="R378" s="16">
        <f t="shared" si="112"/>
        <v>351.642</v>
      </c>
      <c r="S378" s="16">
        <f t="shared" si="112"/>
        <v>351.642</v>
      </c>
      <c r="T378" s="16">
        <f t="shared" si="112"/>
        <v>351.17</v>
      </c>
      <c r="U378" s="16">
        <f t="shared" si="112"/>
        <v>365.216</v>
      </c>
      <c r="V378" s="55">
        <f t="shared" si="107"/>
        <v>5894.111</v>
      </c>
    </row>
    <row r="379" spans="1:22" ht="31.5" customHeight="1">
      <c r="A379" s="127"/>
      <c r="B379" s="162"/>
      <c r="C379" s="17" t="s">
        <v>460</v>
      </c>
      <c r="D379" s="11" t="s">
        <v>329</v>
      </c>
      <c r="E379" s="15" t="s">
        <v>441</v>
      </c>
      <c r="F379" s="11">
        <v>3</v>
      </c>
      <c r="G379" s="11">
        <v>12</v>
      </c>
      <c r="H379" s="15"/>
      <c r="I379" s="10"/>
      <c r="J379" s="11"/>
      <c r="K379" s="16">
        <v>2000</v>
      </c>
      <c r="L379" s="16">
        <v>673.5</v>
      </c>
      <c r="M379" s="16">
        <v>393.196</v>
      </c>
      <c r="N379" s="16">
        <v>322.997</v>
      </c>
      <c r="O379" s="16">
        <v>315.784</v>
      </c>
      <c r="P379" s="16">
        <f aca="true" t="shared" si="113" ref="P379:U379">P381</f>
        <v>415.322</v>
      </c>
      <c r="Q379" s="16">
        <f t="shared" si="113"/>
        <v>353.642</v>
      </c>
      <c r="R379" s="16">
        <f t="shared" si="113"/>
        <v>351.642</v>
      </c>
      <c r="S379" s="16">
        <f t="shared" si="113"/>
        <v>351.642</v>
      </c>
      <c r="T379" s="16">
        <f t="shared" si="113"/>
        <v>351.17</v>
      </c>
      <c r="U379" s="16">
        <f t="shared" si="113"/>
        <v>365.216</v>
      </c>
      <c r="V379" s="55">
        <f t="shared" si="107"/>
        <v>5894.111</v>
      </c>
    </row>
    <row r="380" spans="1:22" ht="57.75" customHeight="1">
      <c r="A380" s="127"/>
      <c r="B380" s="162"/>
      <c r="C380" s="17" t="s">
        <v>337</v>
      </c>
      <c r="D380" s="11">
        <v>805</v>
      </c>
      <c r="E380" s="15" t="s">
        <v>441</v>
      </c>
      <c r="F380" s="11">
        <v>3</v>
      </c>
      <c r="G380" s="11">
        <v>12</v>
      </c>
      <c r="H380" s="15"/>
      <c r="I380" s="10"/>
      <c r="J380" s="11"/>
      <c r="K380" s="16">
        <v>2000</v>
      </c>
      <c r="L380" s="16">
        <v>673.5</v>
      </c>
      <c r="M380" s="16">
        <v>393.196</v>
      </c>
      <c r="N380" s="16">
        <v>322.997</v>
      </c>
      <c r="O380" s="16">
        <v>315.784</v>
      </c>
      <c r="P380" s="16" t="s">
        <v>372</v>
      </c>
      <c r="Q380" s="16" t="s">
        <v>372</v>
      </c>
      <c r="R380" s="16" t="s">
        <v>372</v>
      </c>
      <c r="S380" s="16" t="s">
        <v>372</v>
      </c>
      <c r="T380" s="16" t="s">
        <v>372</v>
      </c>
      <c r="U380" s="16" t="s">
        <v>372</v>
      </c>
      <c r="V380" s="55" t="e">
        <f t="shared" si="107"/>
        <v>#VALUE!</v>
      </c>
    </row>
    <row r="381" spans="1:22" ht="108.75" customHeight="1">
      <c r="A381" s="158"/>
      <c r="B381" s="158"/>
      <c r="C381" s="12" t="s">
        <v>17</v>
      </c>
      <c r="D381" s="11">
        <v>805</v>
      </c>
      <c r="E381" s="15" t="s">
        <v>441</v>
      </c>
      <c r="F381" s="11">
        <v>3</v>
      </c>
      <c r="G381" s="11">
        <v>12</v>
      </c>
      <c r="H381" s="11"/>
      <c r="I381" s="10"/>
      <c r="J381" s="11"/>
      <c r="K381" s="13" t="s">
        <v>372</v>
      </c>
      <c r="L381" s="13" t="s">
        <v>372</v>
      </c>
      <c r="M381" s="13" t="s">
        <v>372</v>
      </c>
      <c r="N381" s="13" t="s">
        <v>372</v>
      </c>
      <c r="O381" s="13" t="s">
        <v>372</v>
      </c>
      <c r="P381" s="16">
        <v>415.322</v>
      </c>
      <c r="Q381" s="104">
        <v>353.642</v>
      </c>
      <c r="R381" s="104">
        <v>351.642</v>
      </c>
      <c r="S381" s="104">
        <v>351.642</v>
      </c>
      <c r="T381" s="16">
        <v>351.17</v>
      </c>
      <c r="U381" s="16">
        <v>365.216</v>
      </c>
      <c r="V381" s="55" t="e">
        <f t="shared" si="107"/>
        <v>#VALUE!</v>
      </c>
    </row>
    <row r="382" spans="1:22" ht="23.25" customHeight="1">
      <c r="A382" s="159" t="s">
        <v>125</v>
      </c>
      <c r="B382" s="155" t="s">
        <v>21</v>
      </c>
      <c r="C382" s="17" t="s">
        <v>216</v>
      </c>
      <c r="D382" s="11" t="s">
        <v>329</v>
      </c>
      <c r="E382" s="15" t="s">
        <v>441</v>
      </c>
      <c r="F382" s="11">
        <v>3</v>
      </c>
      <c r="G382" s="11">
        <v>13</v>
      </c>
      <c r="H382" s="11" t="s">
        <v>329</v>
      </c>
      <c r="I382" s="10" t="s">
        <v>329</v>
      </c>
      <c r="J382" s="11" t="s">
        <v>329</v>
      </c>
      <c r="K382" s="13">
        <v>0</v>
      </c>
      <c r="L382" s="13">
        <v>1286</v>
      </c>
      <c r="M382" s="13">
        <v>1236.683</v>
      </c>
      <c r="N382" s="13">
        <v>961.741</v>
      </c>
      <c r="O382" s="13">
        <v>935.999</v>
      </c>
      <c r="P382" s="13">
        <f aca="true" t="shared" si="114" ref="P382:U382">P383</f>
        <v>1045.453</v>
      </c>
      <c r="Q382" s="13">
        <f t="shared" si="114"/>
        <v>2082.222</v>
      </c>
      <c r="R382" s="13">
        <f t="shared" si="114"/>
        <v>935.994</v>
      </c>
      <c r="S382" s="13">
        <f t="shared" si="114"/>
        <v>935.994</v>
      </c>
      <c r="T382" s="13">
        <f t="shared" si="114"/>
        <v>1012.377</v>
      </c>
      <c r="U382" s="13">
        <f t="shared" si="114"/>
        <v>1052.872</v>
      </c>
      <c r="V382" s="55">
        <f t="shared" si="107"/>
        <v>11485.335000000001</v>
      </c>
    </row>
    <row r="383" spans="1:22" ht="21" customHeight="1">
      <c r="A383" s="162"/>
      <c r="B383" s="126"/>
      <c r="C383" s="17" t="s">
        <v>460</v>
      </c>
      <c r="D383" s="11" t="s">
        <v>329</v>
      </c>
      <c r="E383" s="15" t="s">
        <v>441</v>
      </c>
      <c r="F383" s="11">
        <v>3</v>
      </c>
      <c r="G383" s="11">
        <v>13</v>
      </c>
      <c r="H383" s="11"/>
      <c r="I383" s="10"/>
      <c r="J383" s="11"/>
      <c r="K383" s="13">
        <v>0</v>
      </c>
      <c r="L383" s="13">
        <v>1286</v>
      </c>
      <c r="M383" s="13">
        <v>1236.683</v>
      </c>
      <c r="N383" s="13">
        <v>961.741</v>
      </c>
      <c r="O383" s="13">
        <v>935.999</v>
      </c>
      <c r="P383" s="13">
        <f aca="true" t="shared" si="115" ref="P383:U383">P385</f>
        <v>1045.453</v>
      </c>
      <c r="Q383" s="13">
        <f t="shared" si="115"/>
        <v>2082.222</v>
      </c>
      <c r="R383" s="13">
        <f t="shared" si="115"/>
        <v>935.994</v>
      </c>
      <c r="S383" s="13">
        <f t="shared" si="115"/>
        <v>935.994</v>
      </c>
      <c r="T383" s="13">
        <f t="shared" si="115"/>
        <v>1012.377</v>
      </c>
      <c r="U383" s="13">
        <f t="shared" si="115"/>
        <v>1052.872</v>
      </c>
      <c r="V383" s="55">
        <f t="shared" si="107"/>
        <v>11485.335000000001</v>
      </c>
    </row>
    <row r="384" spans="1:22" ht="81" customHeight="1">
      <c r="A384" s="162"/>
      <c r="B384" s="126"/>
      <c r="C384" s="17" t="s">
        <v>337</v>
      </c>
      <c r="D384" s="11">
        <v>805</v>
      </c>
      <c r="E384" s="15" t="s">
        <v>441</v>
      </c>
      <c r="F384" s="11">
        <v>3</v>
      </c>
      <c r="G384" s="11">
        <v>13</v>
      </c>
      <c r="H384" s="11"/>
      <c r="I384" s="10"/>
      <c r="J384" s="11"/>
      <c r="K384" s="13">
        <v>0</v>
      </c>
      <c r="L384" s="13">
        <v>1286</v>
      </c>
      <c r="M384" s="13">
        <v>1236.683</v>
      </c>
      <c r="N384" s="13">
        <v>961.741</v>
      </c>
      <c r="O384" s="13">
        <v>935.999</v>
      </c>
      <c r="P384" s="13" t="s">
        <v>372</v>
      </c>
      <c r="Q384" s="13" t="s">
        <v>372</v>
      </c>
      <c r="R384" s="13" t="s">
        <v>372</v>
      </c>
      <c r="S384" s="13" t="s">
        <v>372</v>
      </c>
      <c r="T384" s="13" t="s">
        <v>372</v>
      </c>
      <c r="U384" s="13" t="s">
        <v>372</v>
      </c>
      <c r="V384" s="55" t="e">
        <f t="shared" si="107"/>
        <v>#VALUE!</v>
      </c>
    </row>
    <row r="385" spans="1:22" ht="176.25" customHeight="1">
      <c r="A385" s="160"/>
      <c r="B385" s="158"/>
      <c r="C385" s="12" t="s">
        <v>17</v>
      </c>
      <c r="D385" s="11">
        <v>805</v>
      </c>
      <c r="E385" s="15" t="s">
        <v>441</v>
      </c>
      <c r="F385" s="11">
        <v>3</v>
      </c>
      <c r="G385" s="11">
        <v>13</v>
      </c>
      <c r="H385" s="11"/>
      <c r="I385" s="10"/>
      <c r="J385" s="11"/>
      <c r="K385" s="13" t="s">
        <v>372</v>
      </c>
      <c r="L385" s="13" t="s">
        <v>372</v>
      </c>
      <c r="M385" s="13" t="s">
        <v>372</v>
      </c>
      <c r="N385" s="13" t="s">
        <v>372</v>
      </c>
      <c r="O385" s="13" t="s">
        <v>372</v>
      </c>
      <c r="P385" s="13">
        <v>1045.453</v>
      </c>
      <c r="Q385" s="103">
        <v>2082.222</v>
      </c>
      <c r="R385" s="103">
        <v>935.994</v>
      </c>
      <c r="S385" s="104">
        <v>935.994</v>
      </c>
      <c r="T385" s="13">
        <v>1012.377</v>
      </c>
      <c r="U385" s="13">
        <v>1052.872</v>
      </c>
      <c r="V385" s="55" t="e">
        <f t="shared" si="107"/>
        <v>#VALUE!</v>
      </c>
    </row>
    <row r="386" spans="1:22" ht="23.25" customHeight="1">
      <c r="A386" s="159" t="s">
        <v>126</v>
      </c>
      <c r="B386" s="155" t="s">
        <v>403</v>
      </c>
      <c r="C386" s="17" t="s">
        <v>216</v>
      </c>
      <c r="D386" s="11" t="s">
        <v>329</v>
      </c>
      <c r="E386" s="15" t="s">
        <v>441</v>
      </c>
      <c r="F386" s="11">
        <v>3</v>
      </c>
      <c r="G386" s="11">
        <v>14</v>
      </c>
      <c r="H386" s="11" t="s">
        <v>329</v>
      </c>
      <c r="I386" s="10" t="s">
        <v>329</v>
      </c>
      <c r="J386" s="11" t="s">
        <v>329</v>
      </c>
      <c r="K386" s="13">
        <v>0</v>
      </c>
      <c r="L386" s="13">
        <v>0</v>
      </c>
      <c r="M386" s="13">
        <v>0</v>
      </c>
      <c r="N386" s="13">
        <v>465686.85</v>
      </c>
      <c r="O386" s="13">
        <v>485602.8</v>
      </c>
      <c r="P386" s="13">
        <f aca="true" t="shared" si="116" ref="P386:U386">P387</f>
        <v>536019.684</v>
      </c>
      <c r="Q386" s="13">
        <f t="shared" si="116"/>
        <v>564600.32</v>
      </c>
      <c r="R386" s="13">
        <f t="shared" si="116"/>
        <v>577192.36</v>
      </c>
      <c r="S386" s="13">
        <f t="shared" si="116"/>
        <v>577390.16</v>
      </c>
      <c r="T386" s="13">
        <f t="shared" si="116"/>
        <v>503694.488</v>
      </c>
      <c r="U386" s="13">
        <f t="shared" si="116"/>
        <v>523842.267</v>
      </c>
      <c r="V386" s="55">
        <f t="shared" si="107"/>
        <v>4234028.929</v>
      </c>
    </row>
    <row r="387" spans="1:22" ht="24" customHeight="1">
      <c r="A387" s="162"/>
      <c r="B387" s="126"/>
      <c r="C387" s="17" t="s">
        <v>0</v>
      </c>
      <c r="D387" s="11" t="s">
        <v>329</v>
      </c>
      <c r="E387" s="15" t="s">
        <v>441</v>
      </c>
      <c r="F387" s="11">
        <v>3</v>
      </c>
      <c r="G387" s="11">
        <v>14</v>
      </c>
      <c r="H387" s="11"/>
      <c r="I387" s="10"/>
      <c r="J387" s="11"/>
      <c r="K387" s="13">
        <v>0</v>
      </c>
      <c r="L387" s="13">
        <v>0</v>
      </c>
      <c r="M387" s="13">
        <v>0</v>
      </c>
      <c r="N387" s="13">
        <v>465686.85</v>
      </c>
      <c r="O387" s="13">
        <v>485602.8</v>
      </c>
      <c r="P387" s="13">
        <f aca="true" t="shared" si="117" ref="P387:U387">P390</f>
        <v>536019.684</v>
      </c>
      <c r="Q387" s="13">
        <f t="shared" si="117"/>
        <v>564600.32</v>
      </c>
      <c r="R387" s="13">
        <f t="shared" si="117"/>
        <v>577192.36</v>
      </c>
      <c r="S387" s="13">
        <f t="shared" si="117"/>
        <v>577390.16</v>
      </c>
      <c r="T387" s="13">
        <f t="shared" si="117"/>
        <v>503694.488</v>
      </c>
      <c r="U387" s="13">
        <f t="shared" si="117"/>
        <v>523842.267</v>
      </c>
      <c r="V387" s="55">
        <f t="shared" si="107"/>
        <v>4234028.929</v>
      </c>
    </row>
    <row r="388" spans="1:22" ht="40.5" customHeight="1">
      <c r="A388" s="162"/>
      <c r="B388" s="126"/>
      <c r="C388" s="17" t="s">
        <v>461</v>
      </c>
      <c r="D388" s="11" t="s">
        <v>329</v>
      </c>
      <c r="E388" s="15" t="s">
        <v>441</v>
      </c>
      <c r="F388" s="11">
        <v>3</v>
      </c>
      <c r="G388" s="11">
        <v>14</v>
      </c>
      <c r="H388" s="11"/>
      <c r="I388" s="10"/>
      <c r="J388" s="11"/>
      <c r="K388" s="13">
        <v>0</v>
      </c>
      <c r="L388" s="13">
        <v>0</v>
      </c>
      <c r="M388" s="13">
        <v>0</v>
      </c>
      <c r="N388" s="13">
        <v>30633</v>
      </c>
      <c r="O388" s="13">
        <v>30836.4</v>
      </c>
      <c r="P388" s="13">
        <v>29563.3</v>
      </c>
      <c r="Q388" s="16">
        <v>26439.2</v>
      </c>
      <c r="R388" s="16">
        <v>29752.6</v>
      </c>
      <c r="S388" s="16">
        <v>29950.4</v>
      </c>
      <c r="T388" s="16">
        <v>0</v>
      </c>
      <c r="U388" s="16">
        <v>0</v>
      </c>
      <c r="V388" s="55">
        <f t="shared" si="107"/>
        <v>177174.9</v>
      </c>
    </row>
    <row r="389" spans="1:22" ht="66" customHeight="1">
      <c r="A389" s="128"/>
      <c r="B389" s="127"/>
      <c r="C389" s="17" t="s">
        <v>221</v>
      </c>
      <c r="D389" s="11">
        <v>805</v>
      </c>
      <c r="E389" s="15" t="s">
        <v>441</v>
      </c>
      <c r="F389" s="11">
        <v>3</v>
      </c>
      <c r="G389" s="11">
        <v>14</v>
      </c>
      <c r="H389" s="11"/>
      <c r="I389" s="10"/>
      <c r="J389" s="11"/>
      <c r="K389" s="13">
        <v>0</v>
      </c>
      <c r="L389" s="13">
        <v>0</v>
      </c>
      <c r="M389" s="13">
        <v>0</v>
      </c>
      <c r="N389" s="13">
        <v>465686.85</v>
      </c>
      <c r="O389" s="13">
        <v>485602.8</v>
      </c>
      <c r="P389" s="13" t="s">
        <v>372</v>
      </c>
      <c r="Q389" s="13" t="s">
        <v>372</v>
      </c>
      <c r="R389" s="13" t="s">
        <v>372</v>
      </c>
      <c r="S389" s="13" t="s">
        <v>372</v>
      </c>
      <c r="T389" s="13" t="s">
        <v>372</v>
      </c>
      <c r="U389" s="13" t="s">
        <v>372</v>
      </c>
      <c r="V389" s="55" t="e">
        <f t="shared" si="107"/>
        <v>#VALUE!</v>
      </c>
    </row>
    <row r="390" spans="1:22" ht="96.75" customHeight="1">
      <c r="A390" s="160"/>
      <c r="B390" s="158"/>
      <c r="C390" s="12" t="s">
        <v>17</v>
      </c>
      <c r="D390" s="11">
        <v>805</v>
      </c>
      <c r="E390" s="15" t="s">
        <v>441</v>
      </c>
      <c r="F390" s="11">
        <v>3</v>
      </c>
      <c r="G390" s="11">
        <v>14</v>
      </c>
      <c r="H390" s="11"/>
      <c r="I390" s="10"/>
      <c r="J390" s="11"/>
      <c r="K390" s="13" t="s">
        <v>372</v>
      </c>
      <c r="L390" s="13" t="s">
        <v>372</v>
      </c>
      <c r="M390" s="13" t="s">
        <v>372</v>
      </c>
      <c r="N390" s="13" t="s">
        <v>372</v>
      </c>
      <c r="O390" s="13" t="s">
        <v>372</v>
      </c>
      <c r="P390" s="13">
        <v>536019.684</v>
      </c>
      <c r="Q390" s="13">
        <v>564600.32</v>
      </c>
      <c r="R390" s="13">
        <v>577192.36</v>
      </c>
      <c r="S390" s="16">
        <v>577390.16</v>
      </c>
      <c r="T390" s="13">
        <v>503694.488</v>
      </c>
      <c r="U390" s="13">
        <v>523842.267</v>
      </c>
      <c r="V390" s="55" t="e">
        <f t="shared" si="107"/>
        <v>#VALUE!</v>
      </c>
    </row>
    <row r="391" spans="1:22" ht="138.75" customHeight="1">
      <c r="A391" s="17" t="s">
        <v>154</v>
      </c>
      <c r="B391" s="17" t="s">
        <v>155</v>
      </c>
      <c r="C391" s="12" t="s">
        <v>17</v>
      </c>
      <c r="D391" s="11">
        <v>805</v>
      </c>
      <c r="E391" s="15" t="s">
        <v>441</v>
      </c>
      <c r="F391" s="11">
        <v>3</v>
      </c>
      <c r="G391" s="11">
        <v>14</v>
      </c>
      <c r="H391" s="11"/>
      <c r="I391" s="10"/>
      <c r="J391" s="11"/>
      <c r="K391" s="13" t="s">
        <v>158</v>
      </c>
      <c r="L391" s="13" t="s">
        <v>158</v>
      </c>
      <c r="M391" s="13" t="s">
        <v>158</v>
      </c>
      <c r="N391" s="13" t="s">
        <v>158</v>
      </c>
      <c r="O391" s="13" t="s">
        <v>158</v>
      </c>
      <c r="P391" s="13" t="s">
        <v>158</v>
      </c>
      <c r="Q391" s="103">
        <v>30389.9</v>
      </c>
      <c r="R391" s="103">
        <v>34198.4</v>
      </c>
      <c r="S391" s="104">
        <v>34425.8</v>
      </c>
      <c r="T391" s="13">
        <v>0</v>
      </c>
      <c r="U391" s="13">
        <v>0</v>
      </c>
      <c r="V391" s="55"/>
    </row>
    <row r="392" spans="1:22" ht="174.75" customHeight="1">
      <c r="A392" s="17" t="s">
        <v>156</v>
      </c>
      <c r="B392" s="17" t="s">
        <v>157</v>
      </c>
      <c r="C392" s="12" t="s">
        <v>17</v>
      </c>
      <c r="D392" s="11">
        <v>805</v>
      </c>
      <c r="E392" s="15" t="s">
        <v>441</v>
      </c>
      <c r="F392" s="11">
        <v>3</v>
      </c>
      <c r="G392" s="11">
        <v>14</v>
      </c>
      <c r="H392" s="11"/>
      <c r="I392" s="10"/>
      <c r="J392" s="11"/>
      <c r="K392" s="13" t="s">
        <v>158</v>
      </c>
      <c r="L392" s="13" t="s">
        <v>158</v>
      </c>
      <c r="M392" s="13" t="s">
        <v>158</v>
      </c>
      <c r="N392" s="13" t="s">
        <v>158</v>
      </c>
      <c r="O392" s="13" t="s">
        <v>158</v>
      </c>
      <c r="P392" s="13" t="s">
        <v>158</v>
      </c>
      <c r="Q392" s="103">
        <v>534210.42</v>
      </c>
      <c r="R392" s="103">
        <f>R390-R391</f>
        <v>542993.96</v>
      </c>
      <c r="S392" s="103">
        <f>S390-S391</f>
        <v>542964.36</v>
      </c>
      <c r="T392" s="13">
        <v>503694.488</v>
      </c>
      <c r="U392" s="13">
        <v>523842.267</v>
      </c>
      <c r="V392" s="55"/>
    </row>
    <row r="393" spans="1:22" ht="28.5" customHeight="1">
      <c r="A393" s="159" t="s">
        <v>127</v>
      </c>
      <c r="B393" s="159" t="s">
        <v>401</v>
      </c>
      <c r="C393" s="17" t="s">
        <v>216</v>
      </c>
      <c r="D393" s="11" t="s">
        <v>329</v>
      </c>
      <c r="E393" s="15" t="s">
        <v>441</v>
      </c>
      <c r="F393" s="11">
        <v>3</v>
      </c>
      <c r="G393" s="11">
        <v>15</v>
      </c>
      <c r="H393" s="11">
        <v>1004</v>
      </c>
      <c r="I393" s="18" t="s">
        <v>399</v>
      </c>
      <c r="J393" s="11" t="s">
        <v>329</v>
      </c>
      <c r="K393" s="13">
        <v>0</v>
      </c>
      <c r="L393" s="13">
        <v>0</v>
      </c>
      <c r="M393" s="13">
        <v>0</v>
      </c>
      <c r="N393" s="13">
        <v>29473.898999999998</v>
      </c>
      <c r="O393" s="13">
        <v>40800.773</v>
      </c>
      <c r="P393" s="13">
        <f aca="true" t="shared" si="118" ref="P393:U393">P394</f>
        <v>59631.887</v>
      </c>
      <c r="Q393" s="13">
        <f t="shared" si="118"/>
        <v>60376.145</v>
      </c>
      <c r="R393" s="13">
        <f t="shared" si="118"/>
        <v>39785.126</v>
      </c>
      <c r="S393" s="13">
        <f t="shared" si="118"/>
        <v>39785.126</v>
      </c>
      <c r="T393" s="13">
        <f t="shared" si="118"/>
        <v>32494.379</v>
      </c>
      <c r="U393" s="13">
        <f t="shared" si="118"/>
        <v>33794.154</v>
      </c>
      <c r="V393" s="55">
        <f t="shared" si="107"/>
        <v>336141.489</v>
      </c>
    </row>
    <row r="394" spans="1:22" ht="32.25" customHeight="1">
      <c r="A394" s="162"/>
      <c r="B394" s="162"/>
      <c r="C394" s="17" t="s">
        <v>460</v>
      </c>
      <c r="D394" s="11" t="s">
        <v>329</v>
      </c>
      <c r="E394" s="15" t="s">
        <v>441</v>
      </c>
      <c r="F394" s="11">
        <v>3</v>
      </c>
      <c r="G394" s="11">
        <v>15</v>
      </c>
      <c r="H394" s="11"/>
      <c r="I394" s="18"/>
      <c r="J394" s="11"/>
      <c r="K394" s="13">
        <v>0</v>
      </c>
      <c r="L394" s="13">
        <v>0</v>
      </c>
      <c r="M394" s="13">
        <v>0</v>
      </c>
      <c r="N394" s="13">
        <v>29473.899</v>
      </c>
      <c r="O394" s="13">
        <v>40800.773</v>
      </c>
      <c r="P394" s="79">
        <f aca="true" t="shared" si="119" ref="P394:U394">P396</f>
        <v>59631.887</v>
      </c>
      <c r="Q394" s="79">
        <f t="shared" si="119"/>
        <v>60376.145</v>
      </c>
      <c r="R394" s="79">
        <f t="shared" si="119"/>
        <v>39785.126</v>
      </c>
      <c r="S394" s="79">
        <f t="shared" si="119"/>
        <v>39785.126</v>
      </c>
      <c r="T394" s="79">
        <f t="shared" si="119"/>
        <v>32494.379</v>
      </c>
      <c r="U394" s="79">
        <f t="shared" si="119"/>
        <v>33794.154</v>
      </c>
      <c r="V394" s="55">
        <f t="shared" si="107"/>
        <v>336141.489</v>
      </c>
    </row>
    <row r="395" spans="1:22" ht="62.25" customHeight="1">
      <c r="A395" s="162"/>
      <c r="B395" s="162"/>
      <c r="C395" s="17" t="s">
        <v>337</v>
      </c>
      <c r="D395" s="11">
        <v>805</v>
      </c>
      <c r="E395" s="15" t="s">
        <v>441</v>
      </c>
      <c r="F395" s="11">
        <v>3</v>
      </c>
      <c r="G395" s="11">
        <v>15</v>
      </c>
      <c r="H395" s="11"/>
      <c r="I395" s="18"/>
      <c r="J395" s="11"/>
      <c r="K395" s="13">
        <v>0</v>
      </c>
      <c r="L395" s="13">
        <v>0</v>
      </c>
      <c r="M395" s="13">
        <v>0</v>
      </c>
      <c r="N395" s="13">
        <v>29473.899</v>
      </c>
      <c r="O395" s="13">
        <v>40800.773</v>
      </c>
      <c r="P395" s="13" t="s">
        <v>372</v>
      </c>
      <c r="Q395" s="13" t="s">
        <v>372</v>
      </c>
      <c r="R395" s="13" t="s">
        <v>372</v>
      </c>
      <c r="S395" s="13" t="s">
        <v>372</v>
      </c>
      <c r="T395" s="13" t="s">
        <v>372</v>
      </c>
      <c r="U395" s="13" t="s">
        <v>372</v>
      </c>
      <c r="V395" s="55" t="e">
        <f t="shared" si="107"/>
        <v>#VALUE!</v>
      </c>
    </row>
    <row r="396" spans="1:22" ht="99" customHeight="1">
      <c r="A396" s="158"/>
      <c r="B396" s="158"/>
      <c r="C396" s="12" t="s">
        <v>17</v>
      </c>
      <c r="D396" s="11">
        <v>805</v>
      </c>
      <c r="E396" s="15" t="s">
        <v>441</v>
      </c>
      <c r="F396" s="11">
        <v>3</v>
      </c>
      <c r="G396" s="11">
        <v>15</v>
      </c>
      <c r="H396" s="11"/>
      <c r="I396" s="18"/>
      <c r="J396" s="11"/>
      <c r="K396" s="13" t="s">
        <v>372</v>
      </c>
      <c r="L396" s="13" t="s">
        <v>372</v>
      </c>
      <c r="M396" s="13" t="s">
        <v>372</v>
      </c>
      <c r="N396" s="13" t="s">
        <v>372</v>
      </c>
      <c r="O396" s="13" t="s">
        <v>372</v>
      </c>
      <c r="P396" s="13">
        <v>59631.887</v>
      </c>
      <c r="Q396" s="103">
        <v>60376.145</v>
      </c>
      <c r="R396" s="103">
        <v>39785.126</v>
      </c>
      <c r="S396" s="104">
        <v>39785.126</v>
      </c>
      <c r="T396" s="13">
        <v>32494.379</v>
      </c>
      <c r="U396" s="13">
        <v>33794.154</v>
      </c>
      <c r="V396" s="55" t="e">
        <f t="shared" si="107"/>
        <v>#VALUE!</v>
      </c>
    </row>
    <row r="397" spans="1:22" ht="28.5" customHeight="1">
      <c r="A397" s="159" t="s">
        <v>148</v>
      </c>
      <c r="B397" s="159" t="s">
        <v>150</v>
      </c>
      <c r="C397" s="17" t="s">
        <v>216</v>
      </c>
      <c r="D397" s="11" t="s">
        <v>329</v>
      </c>
      <c r="E397" s="15" t="s">
        <v>441</v>
      </c>
      <c r="F397" s="11">
        <v>3</v>
      </c>
      <c r="G397" s="11">
        <v>16</v>
      </c>
      <c r="H397" s="11">
        <v>1004</v>
      </c>
      <c r="I397" s="18" t="s">
        <v>399</v>
      </c>
      <c r="J397" s="11" t="s">
        <v>329</v>
      </c>
      <c r="K397" s="13" t="s">
        <v>158</v>
      </c>
      <c r="L397" s="13" t="s">
        <v>158</v>
      </c>
      <c r="M397" s="13" t="s">
        <v>158</v>
      </c>
      <c r="N397" s="13" t="s">
        <v>158</v>
      </c>
      <c r="O397" s="13" t="s">
        <v>158</v>
      </c>
      <c r="P397" s="13" t="s">
        <v>158</v>
      </c>
      <c r="Q397" s="13">
        <f aca="true" t="shared" si="120" ref="Q397:S398">Q398</f>
        <v>10766.367</v>
      </c>
      <c r="R397" s="13">
        <f t="shared" si="120"/>
        <v>10766.367</v>
      </c>
      <c r="S397" s="13">
        <f t="shared" si="120"/>
        <v>10766.367</v>
      </c>
      <c r="T397" s="13">
        <v>0</v>
      </c>
      <c r="U397" s="13">
        <v>0</v>
      </c>
      <c r="V397" s="55" t="e">
        <f aca="true" t="shared" si="121" ref="V397:V402">K397+L397+M397+N397+O397+P397+Q397+R397+S397+T397+U397</f>
        <v>#VALUE!</v>
      </c>
    </row>
    <row r="398" spans="1:22" ht="32.25" customHeight="1">
      <c r="A398" s="162"/>
      <c r="B398" s="162"/>
      <c r="C398" s="17" t="s">
        <v>460</v>
      </c>
      <c r="D398" s="11" t="s">
        <v>329</v>
      </c>
      <c r="E398" s="15" t="s">
        <v>441</v>
      </c>
      <c r="F398" s="11">
        <v>3</v>
      </c>
      <c r="G398" s="11">
        <v>16</v>
      </c>
      <c r="H398" s="11"/>
      <c r="I398" s="18"/>
      <c r="J398" s="11"/>
      <c r="K398" s="13" t="s">
        <v>158</v>
      </c>
      <c r="L398" s="13" t="s">
        <v>158</v>
      </c>
      <c r="M398" s="13" t="s">
        <v>158</v>
      </c>
      <c r="N398" s="13" t="s">
        <v>158</v>
      </c>
      <c r="O398" s="13" t="s">
        <v>158</v>
      </c>
      <c r="P398" s="13" t="s">
        <v>158</v>
      </c>
      <c r="Q398" s="79">
        <f>Q399</f>
        <v>10766.367</v>
      </c>
      <c r="R398" s="79">
        <f t="shared" si="120"/>
        <v>10766.367</v>
      </c>
      <c r="S398" s="79">
        <f t="shared" si="120"/>
        <v>10766.367</v>
      </c>
      <c r="T398" s="79">
        <v>0</v>
      </c>
      <c r="U398" s="79">
        <v>0</v>
      </c>
      <c r="V398" s="55" t="e">
        <f t="shared" si="121"/>
        <v>#VALUE!</v>
      </c>
    </row>
    <row r="399" spans="1:22" ht="99" customHeight="1">
      <c r="A399" s="158"/>
      <c r="B399" s="158"/>
      <c r="C399" s="12" t="s">
        <v>17</v>
      </c>
      <c r="D399" s="11">
        <v>805</v>
      </c>
      <c r="E399" s="15" t="s">
        <v>441</v>
      </c>
      <c r="F399" s="11">
        <v>3</v>
      </c>
      <c r="G399" s="11">
        <v>16</v>
      </c>
      <c r="H399" s="11"/>
      <c r="I399" s="18"/>
      <c r="J399" s="11"/>
      <c r="K399" s="13" t="s">
        <v>158</v>
      </c>
      <c r="L399" s="13" t="s">
        <v>158</v>
      </c>
      <c r="M399" s="13" t="s">
        <v>158</v>
      </c>
      <c r="N399" s="13" t="s">
        <v>158</v>
      </c>
      <c r="O399" s="13" t="s">
        <v>158</v>
      </c>
      <c r="P399" s="13" t="s">
        <v>158</v>
      </c>
      <c r="Q399" s="103">
        <v>10766.367</v>
      </c>
      <c r="R399" s="103">
        <v>10766.367</v>
      </c>
      <c r="S399" s="104">
        <v>10766.367</v>
      </c>
      <c r="T399" s="13">
        <v>0</v>
      </c>
      <c r="U399" s="13">
        <v>0</v>
      </c>
      <c r="V399" s="55" t="e">
        <f t="shared" si="121"/>
        <v>#VALUE!</v>
      </c>
    </row>
    <row r="400" spans="1:22" ht="28.5" customHeight="1">
      <c r="A400" s="159" t="s">
        <v>149</v>
      </c>
      <c r="B400" s="159" t="s">
        <v>151</v>
      </c>
      <c r="C400" s="17" t="s">
        <v>216</v>
      </c>
      <c r="D400" s="11" t="s">
        <v>329</v>
      </c>
      <c r="E400" s="15" t="s">
        <v>441</v>
      </c>
      <c r="F400" s="11">
        <v>3</v>
      </c>
      <c r="G400" s="11">
        <v>17</v>
      </c>
      <c r="H400" s="11">
        <v>1004</v>
      </c>
      <c r="I400" s="18" t="s">
        <v>399</v>
      </c>
      <c r="J400" s="11" t="s">
        <v>329</v>
      </c>
      <c r="K400" s="13" t="s">
        <v>158</v>
      </c>
      <c r="L400" s="13" t="s">
        <v>158</v>
      </c>
      <c r="M400" s="13" t="s">
        <v>158</v>
      </c>
      <c r="N400" s="13" t="s">
        <v>158</v>
      </c>
      <c r="O400" s="13" t="s">
        <v>158</v>
      </c>
      <c r="P400" s="13" t="s">
        <v>158</v>
      </c>
      <c r="Q400" s="13">
        <f aca="true" t="shared" si="122" ref="Q400:S401">Q401</f>
        <v>26500</v>
      </c>
      <c r="R400" s="13">
        <f t="shared" si="122"/>
        <v>27000</v>
      </c>
      <c r="S400" s="13">
        <f t="shared" si="122"/>
        <v>27500</v>
      </c>
      <c r="T400" s="13">
        <v>0</v>
      </c>
      <c r="U400" s="13">
        <v>0</v>
      </c>
      <c r="V400" s="55" t="e">
        <f t="shared" si="121"/>
        <v>#VALUE!</v>
      </c>
    </row>
    <row r="401" spans="1:22" ht="32.25" customHeight="1">
      <c r="A401" s="162"/>
      <c r="B401" s="162"/>
      <c r="C401" s="17" t="s">
        <v>460</v>
      </c>
      <c r="D401" s="11" t="s">
        <v>329</v>
      </c>
      <c r="E401" s="15" t="s">
        <v>441</v>
      </c>
      <c r="F401" s="11">
        <v>3</v>
      </c>
      <c r="G401" s="11">
        <v>17</v>
      </c>
      <c r="H401" s="11"/>
      <c r="I401" s="18"/>
      <c r="J401" s="11"/>
      <c r="K401" s="13" t="s">
        <v>158</v>
      </c>
      <c r="L401" s="13" t="s">
        <v>158</v>
      </c>
      <c r="M401" s="13" t="s">
        <v>158</v>
      </c>
      <c r="N401" s="13" t="s">
        <v>158</v>
      </c>
      <c r="O401" s="13" t="s">
        <v>158</v>
      </c>
      <c r="P401" s="13" t="s">
        <v>158</v>
      </c>
      <c r="Q401" s="79">
        <f>Q402</f>
        <v>26500</v>
      </c>
      <c r="R401" s="79">
        <f t="shared" si="122"/>
        <v>27000</v>
      </c>
      <c r="S401" s="79">
        <f t="shared" si="122"/>
        <v>27500</v>
      </c>
      <c r="T401" s="79">
        <v>0</v>
      </c>
      <c r="U401" s="79">
        <v>0</v>
      </c>
      <c r="V401" s="55" t="e">
        <f t="shared" si="121"/>
        <v>#VALUE!</v>
      </c>
    </row>
    <row r="402" spans="1:22" ht="112.5" customHeight="1">
      <c r="A402" s="158"/>
      <c r="B402" s="158"/>
      <c r="C402" s="12" t="s">
        <v>17</v>
      </c>
      <c r="D402" s="11">
        <v>805</v>
      </c>
      <c r="E402" s="15" t="s">
        <v>441</v>
      </c>
      <c r="F402" s="11">
        <v>3</v>
      </c>
      <c r="G402" s="11">
        <v>17</v>
      </c>
      <c r="H402" s="11"/>
      <c r="I402" s="18"/>
      <c r="J402" s="11"/>
      <c r="K402" s="13" t="s">
        <v>158</v>
      </c>
      <c r="L402" s="13" t="s">
        <v>158</v>
      </c>
      <c r="M402" s="13" t="s">
        <v>158</v>
      </c>
      <c r="N402" s="13" t="s">
        <v>158</v>
      </c>
      <c r="O402" s="13" t="s">
        <v>158</v>
      </c>
      <c r="P402" s="13" t="s">
        <v>158</v>
      </c>
      <c r="Q402" s="103">
        <v>26500</v>
      </c>
      <c r="R402" s="103">
        <v>27000</v>
      </c>
      <c r="S402" s="104">
        <v>27500</v>
      </c>
      <c r="T402" s="13">
        <v>0</v>
      </c>
      <c r="U402" s="13">
        <v>0</v>
      </c>
      <c r="V402" s="55" t="e">
        <f t="shared" si="121"/>
        <v>#VALUE!</v>
      </c>
    </row>
    <row r="403" spans="1:22" ht="45" customHeight="1">
      <c r="A403" s="163" t="s">
        <v>247</v>
      </c>
      <c r="B403" s="163" t="s">
        <v>246</v>
      </c>
      <c r="C403" s="12" t="s">
        <v>216</v>
      </c>
      <c r="D403" s="11" t="s">
        <v>329</v>
      </c>
      <c r="E403" s="15" t="s">
        <v>441</v>
      </c>
      <c r="F403" s="11">
        <v>3</v>
      </c>
      <c r="G403" s="11" t="s">
        <v>239</v>
      </c>
      <c r="H403" s="15"/>
      <c r="I403" s="10"/>
      <c r="J403" s="11"/>
      <c r="K403" s="16" t="s">
        <v>372</v>
      </c>
      <c r="L403" s="16" t="s">
        <v>372</v>
      </c>
      <c r="M403" s="16" t="s">
        <v>372</v>
      </c>
      <c r="N403" s="16" t="s">
        <v>372</v>
      </c>
      <c r="O403" s="16" t="s">
        <v>372</v>
      </c>
      <c r="P403" s="16">
        <f aca="true" t="shared" si="123" ref="P403:U403">P404</f>
        <v>1206044.2719999999</v>
      </c>
      <c r="Q403" s="16">
        <f t="shared" si="123"/>
        <v>2320753.297</v>
      </c>
      <c r="R403" s="16">
        <f t="shared" si="123"/>
        <v>2287722.817</v>
      </c>
      <c r="S403" s="16">
        <f t="shared" si="123"/>
        <v>2303165.607</v>
      </c>
      <c r="T403" s="16">
        <f t="shared" si="123"/>
        <v>1005919.519</v>
      </c>
      <c r="U403" s="16">
        <f t="shared" si="123"/>
        <v>1005919.519</v>
      </c>
      <c r="V403" s="55" t="e">
        <f t="shared" si="107"/>
        <v>#VALUE!</v>
      </c>
    </row>
    <row r="404" spans="1:22" ht="25.5" customHeight="1">
      <c r="A404" s="164"/>
      <c r="B404" s="164"/>
      <c r="C404" s="12" t="s">
        <v>0</v>
      </c>
      <c r="D404" s="11" t="s">
        <v>329</v>
      </c>
      <c r="E404" s="15" t="s">
        <v>441</v>
      </c>
      <c r="F404" s="11">
        <v>3</v>
      </c>
      <c r="G404" s="11" t="s">
        <v>239</v>
      </c>
      <c r="H404" s="15"/>
      <c r="I404" s="10"/>
      <c r="J404" s="11"/>
      <c r="K404" s="16" t="s">
        <v>372</v>
      </c>
      <c r="L404" s="16" t="s">
        <v>372</v>
      </c>
      <c r="M404" s="16" t="s">
        <v>372</v>
      </c>
      <c r="N404" s="16" t="s">
        <v>372</v>
      </c>
      <c r="O404" s="16" t="s">
        <v>372</v>
      </c>
      <c r="P404" s="16">
        <f aca="true" t="shared" si="124" ref="P404:U404">P407+P408</f>
        <v>1206044.2719999999</v>
      </c>
      <c r="Q404" s="16">
        <f>Q407+Q408</f>
        <v>2320753.297</v>
      </c>
      <c r="R404" s="16">
        <f t="shared" si="124"/>
        <v>2287722.817</v>
      </c>
      <c r="S404" s="16">
        <f t="shared" si="124"/>
        <v>2303165.607</v>
      </c>
      <c r="T404" s="16">
        <f t="shared" si="124"/>
        <v>1005919.519</v>
      </c>
      <c r="U404" s="16">
        <f t="shared" si="124"/>
        <v>1005919.519</v>
      </c>
      <c r="V404" s="55" t="e">
        <f t="shared" si="107"/>
        <v>#VALUE!</v>
      </c>
    </row>
    <row r="405" spans="1:22" ht="44.25" customHeight="1">
      <c r="A405" s="164"/>
      <c r="B405" s="164"/>
      <c r="C405" s="85" t="s">
        <v>461</v>
      </c>
      <c r="D405" s="11" t="s">
        <v>329</v>
      </c>
      <c r="E405" s="15" t="s">
        <v>441</v>
      </c>
      <c r="F405" s="11">
        <v>3</v>
      </c>
      <c r="G405" s="11" t="s">
        <v>239</v>
      </c>
      <c r="H405" s="15"/>
      <c r="I405" s="10"/>
      <c r="J405" s="11"/>
      <c r="K405" s="16" t="s">
        <v>372</v>
      </c>
      <c r="L405" s="16" t="s">
        <v>372</v>
      </c>
      <c r="M405" s="16" t="s">
        <v>372</v>
      </c>
      <c r="N405" s="16" t="s">
        <v>372</v>
      </c>
      <c r="O405" s="16" t="s">
        <v>372</v>
      </c>
      <c r="P405" s="16">
        <v>775130.6</v>
      </c>
      <c r="Q405" s="104">
        <v>1920775.588</v>
      </c>
      <c r="R405" s="16">
        <v>1805362</v>
      </c>
      <c r="S405" s="16">
        <v>1819079.3</v>
      </c>
      <c r="T405" s="16">
        <v>526543.2</v>
      </c>
      <c r="U405" s="16">
        <v>526543.2</v>
      </c>
      <c r="V405" s="55" t="e">
        <f t="shared" si="107"/>
        <v>#VALUE!</v>
      </c>
    </row>
    <row r="406" spans="1:22" ht="61.5" customHeight="1">
      <c r="A406" s="164"/>
      <c r="B406" s="164"/>
      <c r="C406" s="12" t="s">
        <v>337</v>
      </c>
      <c r="D406" s="11">
        <v>805</v>
      </c>
      <c r="E406" s="15" t="s">
        <v>441</v>
      </c>
      <c r="F406" s="11">
        <v>3</v>
      </c>
      <c r="G406" s="11" t="s">
        <v>239</v>
      </c>
      <c r="H406" s="15"/>
      <c r="I406" s="10"/>
      <c r="J406" s="11"/>
      <c r="K406" s="16" t="s">
        <v>372</v>
      </c>
      <c r="L406" s="16" t="s">
        <v>372</v>
      </c>
      <c r="M406" s="16" t="s">
        <v>372</v>
      </c>
      <c r="N406" s="16" t="s">
        <v>372</v>
      </c>
      <c r="O406" s="16" t="s">
        <v>372</v>
      </c>
      <c r="P406" s="16" t="s">
        <v>372</v>
      </c>
      <c r="Q406" s="16" t="s">
        <v>372</v>
      </c>
      <c r="R406" s="16" t="s">
        <v>372</v>
      </c>
      <c r="S406" s="16" t="s">
        <v>372</v>
      </c>
      <c r="T406" s="16" t="s">
        <v>372</v>
      </c>
      <c r="U406" s="16" t="s">
        <v>372</v>
      </c>
      <c r="V406" s="55" t="e">
        <f t="shared" si="107"/>
        <v>#VALUE!</v>
      </c>
    </row>
    <row r="407" spans="1:22" ht="99.75" customHeight="1">
      <c r="A407" s="164"/>
      <c r="B407" s="164"/>
      <c r="C407" s="12" t="s">
        <v>17</v>
      </c>
      <c r="D407" s="11">
        <v>805</v>
      </c>
      <c r="E407" s="15" t="s">
        <v>441</v>
      </c>
      <c r="F407" s="11">
        <v>3</v>
      </c>
      <c r="G407" s="11" t="s">
        <v>239</v>
      </c>
      <c r="H407" s="15"/>
      <c r="I407" s="10"/>
      <c r="J407" s="11"/>
      <c r="K407" s="16" t="s">
        <v>372</v>
      </c>
      <c r="L407" s="16" t="s">
        <v>372</v>
      </c>
      <c r="M407" s="16" t="s">
        <v>372</v>
      </c>
      <c r="N407" s="16" t="s">
        <v>372</v>
      </c>
      <c r="O407" s="16" t="s">
        <v>372</v>
      </c>
      <c r="P407" s="16">
        <f>P410+P412+P414+P416+P418+P420+P422</f>
        <v>1206044.2719999999</v>
      </c>
      <c r="Q407" s="16">
        <f>Q410+Q412+Q414+Q416+Q418+Q420+Q422+Q423</f>
        <v>2320753.297</v>
      </c>
      <c r="R407" s="16">
        <f>R410+R412+R414+R416+R418+R420+R422+R423</f>
        <v>2287722.817</v>
      </c>
      <c r="S407" s="16">
        <f>S410+S412+S414+S416+S418+S420+S422+S423</f>
        <v>2303165.607</v>
      </c>
      <c r="T407" s="16">
        <f>T410+T412+T414+T416+T418+T420+T422+T423</f>
        <v>1005919.519</v>
      </c>
      <c r="U407" s="16">
        <f>U410+U412+U414+U416+U418+U420+U422+U423</f>
        <v>1005919.519</v>
      </c>
      <c r="V407" s="55" t="e">
        <f t="shared" si="107"/>
        <v>#VALUE!</v>
      </c>
    </row>
    <row r="408" spans="1:22" ht="135.75" customHeight="1">
      <c r="A408" s="164"/>
      <c r="B408" s="164"/>
      <c r="C408" s="12" t="s">
        <v>363</v>
      </c>
      <c r="D408" s="11">
        <v>840</v>
      </c>
      <c r="E408" s="15" t="s">
        <v>441</v>
      </c>
      <c r="F408" s="11">
        <v>3</v>
      </c>
      <c r="G408" s="11" t="s">
        <v>239</v>
      </c>
      <c r="H408" s="15"/>
      <c r="I408" s="10"/>
      <c r="J408" s="11"/>
      <c r="K408" s="16" t="s">
        <v>372</v>
      </c>
      <c r="L408" s="16" t="s">
        <v>372</v>
      </c>
      <c r="M408" s="16" t="s">
        <v>372</v>
      </c>
      <c r="N408" s="16" t="s">
        <v>372</v>
      </c>
      <c r="O408" s="16" t="s">
        <v>372</v>
      </c>
      <c r="P408" s="16">
        <f aca="true" t="shared" si="125" ref="P408:U408">P421</f>
        <v>0</v>
      </c>
      <c r="Q408" s="16">
        <f t="shared" si="125"/>
        <v>0</v>
      </c>
      <c r="R408" s="16">
        <f t="shared" si="125"/>
        <v>0</v>
      </c>
      <c r="S408" s="16">
        <f t="shared" si="125"/>
        <v>0</v>
      </c>
      <c r="T408" s="16">
        <f t="shared" si="125"/>
        <v>0</v>
      </c>
      <c r="U408" s="16">
        <f t="shared" si="125"/>
        <v>0</v>
      </c>
      <c r="V408" s="55" t="e">
        <f t="shared" si="107"/>
        <v>#VALUE!</v>
      </c>
    </row>
    <row r="409" spans="1:22" ht="63" customHeight="1">
      <c r="A409" s="159" t="s">
        <v>248</v>
      </c>
      <c r="B409" s="155" t="s">
        <v>365</v>
      </c>
      <c r="C409" s="12" t="s">
        <v>337</v>
      </c>
      <c r="D409" s="11">
        <v>805</v>
      </c>
      <c r="E409" s="15" t="s">
        <v>441</v>
      </c>
      <c r="F409" s="11">
        <v>3</v>
      </c>
      <c r="G409" s="11" t="s">
        <v>239</v>
      </c>
      <c r="H409" s="15"/>
      <c r="I409" s="10"/>
      <c r="J409" s="11"/>
      <c r="K409" s="16" t="s">
        <v>372</v>
      </c>
      <c r="L409" s="16" t="s">
        <v>372</v>
      </c>
      <c r="M409" s="16" t="s">
        <v>372</v>
      </c>
      <c r="N409" s="16" t="s">
        <v>372</v>
      </c>
      <c r="O409" s="16" t="s">
        <v>372</v>
      </c>
      <c r="P409" s="16" t="s">
        <v>372</v>
      </c>
      <c r="Q409" s="16" t="s">
        <v>372</v>
      </c>
      <c r="R409" s="16" t="s">
        <v>372</v>
      </c>
      <c r="S409" s="16" t="s">
        <v>372</v>
      </c>
      <c r="T409" s="16" t="s">
        <v>372</v>
      </c>
      <c r="U409" s="16" t="s">
        <v>372</v>
      </c>
      <c r="V409" s="55" t="e">
        <f t="shared" si="107"/>
        <v>#VALUE!</v>
      </c>
    </row>
    <row r="410" spans="1:22" ht="95.25" customHeight="1">
      <c r="A410" s="161"/>
      <c r="B410" s="156"/>
      <c r="C410" s="12" t="s">
        <v>17</v>
      </c>
      <c r="D410" s="11">
        <v>805</v>
      </c>
      <c r="E410" s="15" t="s">
        <v>441</v>
      </c>
      <c r="F410" s="11">
        <v>3</v>
      </c>
      <c r="G410" s="11" t="s">
        <v>239</v>
      </c>
      <c r="H410" s="15"/>
      <c r="I410" s="10"/>
      <c r="J410" s="11"/>
      <c r="K410" s="16" t="s">
        <v>372</v>
      </c>
      <c r="L410" s="16" t="s">
        <v>372</v>
      </c>
      <c r="M410" s="16" t="s">
        <v>372</v>
      </c>
      <c r="N410" s="16" t="s">
        <v>372</v>
      </c>
      <c r="O410" s="16" t="s">
        <v>372</v>
      </c>
      <c r="P410" s="16">
        <v>298887.532</v>
      </c>
      <c r="Q410" s="104">
        <v>305010.91</v>
      </c>
      <c r="R410" s="104">
        <v>319992.6</v>
      </c>
      <c r="S410" s="104">
        <v>319669.32</v>
      </c>
      <c r="T410" s="16">
        <v>354237</v>
      </c>
      <c r="U410" s="16">
        <v>354237</v>
      </c>
      <c r="V410" s="55" t="e">
        <f t="shared" si="107"/>
        <v>#VALUE!</v>
      </c>
    </row>
    <row r="411" spans="1:22" ht="61.5" customHeight="1">
      <c r="A411" s="159" t="s">
        <v>249</v>
      </c>
      <c r="B411" s="155" t="s">
        <v>413</v>
      </c>
      <c r="C411" s="12" t="s">
        <v>337</v>
      </c>
      <c r="D411" s="11">
        <v>805</v>
      </c>
      <c r="E411" s="15" t="s">
        <v>441</v>
      </c>
      <c r="F411" s="11">
        <v>3</v>
      </c>
      <c r="G411" s="11" t="s">
        <v>239</v>
      </c>
      <c r="H411" s="15"/>
      <c r="I411" s="10"/>
      <c r="J411" s="11"/>
      <c r="K411" s="16" t="s">
        <v>372</v>
      </c>
      <c r="L411" s="16" t="s">
        <v>372</v>
      </c>
      <c r="M411" s="16" t="s">
        <v>372</v>
      </c>
      <c r="N411" s="16" t="s">
        <v>372</v>
      </c>
      <c r="O411" s="16" t="s">
        <v>372</v>
      </c>
      <c r="P411" s="16" t="s">
        <v>372</v>
      </c>
      <c r="Q411" s="16" t="s">
        <v>372</v>
      </c>
      <c r="R411" s="16" t="s">
        <v>372</v>
      </c>
      <c r="S411" s="16" t="s">
        <v>372</v>
      </c>
      <c r="T411" s="16" t="s">
        <v>372</v>
      </c>
      <c r="U411" s="16" t="s">
        <v>372</v>
      </c>
      <c r="V411" s="55"/>
    </row>
    <row r="412" spans="1:22" ht="123" customHeight="1">
      <c r="A412" s="161"/>
      <c r="B412" s="156"/>
      <c r="C412" s="12" t="s">
        <v>17</v>
      </c>
      <c r="D412" s="11">
        <v>805</v>
      </c>
      <c r="E412" s="15" t="s">
        <v>441</v>
      </c>
      <c r="F412" s="11">
        <v>3</v>
      </c>
      <c r="G412" s="11" t="s">
        <v>239</v>
      </c>
      <c r="H412" s="15"/>
      <c r="I412" s="10"/>
      <c r="J412" s="11"/>
      <c r="K412" s="16" t="s">
        <v>372</v>
      </c>
      <c r="L412" s="16" t="s">
        <v>372</v>
      </c>
      <c r="M412" s="16" t="s">
        <v>372</v>
      </c>
      <c r="N412" s="16" t="s">
        <v>372</v>
      </c>
      <c r="O412" s="16" t="s">
        <v>372</v>
      </c>
      <c r="P412" s="16">
        <v>585.77</v>
      </c>
      <c r="Q412" s="104">
        <v>2313.2</v>
      </c>
      <c r="R412" s="104">
        <v>2313.2</v>
      </c>
      <c r="S412" s="104">
        <v>2313.2</v>
      </c>
      <c r="T412" s="16">
        <v>841</v>
      </c>
      <c r="U412" s="16">
        <v>841</v>
      </c>
      <c r="V412" s="55" t="e">
        <f t="shared" si="107"/>
        <v>#VALUE!</v>
      </c>
    </row>
    <row r="413" spans="1:22" ht="61.5" customHeight="1">
      <c r="A413" s="159" t="s">
        <v>250</v>
      </c>
      <c r="B413" s="155" t="s">
        <v>425</v>
      </c>
      <c r="C413" s="12" t="s">
        <v>337</v>
      </c>
      <c r="D413" s="11">
        <v>805</v>
      </c>
      <c r="E413" s="15" t="s">
        <v>441</v>
      </c>
      <c r="F413" s="11">
        <v>3</v>
      </c>
      <c r="G413" s="11" t="s">
        <v>239</v>
      </c>
      <c r="H413" s="15"/>
      <c r="I413" s="10"/>
      <c r="J413" s="11"/>
      <c r="K413" s="16" t="s">
        <v>372</v>
      </c>
      <c r="L413" s="16" t="s">
        <v>372</v>
      </c>
      <c r="M413" s="16" t="s">
        <v>372</v>
      </c>
      <c r="N413" s="16" t="s">
        <v>372</v>
      </c>
      <c r="O413" s="16" t="s">
        <v>372</v>
      </c>
      <c r="P413" s="13" t="s">
        <v>372</v>
      </c>
      <c r="Q413" s="13" t="s">
        <v>372</v>
      </c>
      <c r="R413" s="13" t="s">
        <v>372</v>
      </c>
      <c r="S413" s="13" t="s">
        <v>372</v>
      </c>
      <c r="T413" s="13" t="s">
        <v>372</v>
      </c>
      <c r="U413" s="13" t="s">
        <v>372</v>
      </c>
      <c r="V413" s="55"/>
    </row>
    <row r="414" spans="1:22" ht="107.25" customHeight="1">
      <c r="A414" s="161"/>
      <c r="B414" s="156"/>
      <c r="C414" s="12" t="s">
        <v>17</v>
      </c>
      <c r="D414" s="11">
        <v>805</v>
      </c>
      <c r="E414" s="15" t="s">
        <v>441</v>
      </c>
      <c r="F414" s="11">
        <v>3</v>
      </c>
      <c r="G414" s="11" t="s">
        <v>239</v>
      </c>
      <c r="H414" s="15"/>
      <c r="I414" s="10"/>
      <c r="J414" s="11"/>
      <c r="K414" s="16" t="s">
        <v>372</v>
      </c>
      <c r="L414" s="16" t="s">
        <v>372</v>
      </c>
      <c r="M414" s="16" t="s">
        <v>372</v>
      </c>
      <c r="N414" s="16" t="s">
        <v>372</v>
      </c>
      <c r="O414" s="16" t="s">
        <v>372</v>
      </c>
      <c r="P414" s="13">
        <v>65438.667</v>
      </c>
      <c r="Q414" s="103">
        <v>84032.749</v>
      </c>
      <c r="R414" s="103">
        <v>84052.514</v>
      </c>
      <c r="S414" s="104">
        <v>84051.584</v>
      </c>
      <c r="T414" s="16">
        <v>58954.319</v>
      </c>
      <c r="U414" s="16">
        <v>58954.319</v>
      </c>
      <c r="V414" s="55" t="e">
        <f t="shared" si="107"/>
        <v>#VALUE!</v>
      </c>
    </row>
    <row r="415" spans="1:22" ht="76.5" customHeight="1">
      <c r="A415" s="159" t="s">
        <v>251</v>
      </c>
      <c r="B415" s="155" t="s">
        <v>265</v>
      </c>
      <c r="C415" s="12" t="s">
        <v>337</v>
      </c>
      <c r="D415" s="11">
        <v>805</v>
      </c>
      <c r="E415" s="15" t="s">
        <v>441</v>
      </c>
      <c r="F415" s="11">
        <v>3</v>
      </c>
      <c r="G415" s="11" t="s">
        <v>239</v>
      </c>
      <c r="H415" s="15"/>
      <c r="I415" s="10"/>
      <c r="J415" s="11"/>
      <c r="K415" s="16" t="s">
        <v>372</v>
      </c>
      <c r="L415" s="16" t="s">
        <v>372</v>
      </c>
      <c r="M415" s="16" t="s">
        <v>372</v>
      </c>
      <c r="N415" s="16" t="s">
        <v>372</v>
      </c>
      <c r="O415" s="16" t="s">
        <v>372</v>
      </c>
      <c r="P415" s="13" t="s">
        <v>372</v>
      </c>
      <c r="Q415" s="13" t="s">
        <v>372</v>
      </c>
      <c r="R415" s="13" t="s">
        <v>372</v>
      </c>
      <c r="S415" s="13" t="s">
        <v>372</v>
      </c>
      <c r="T415" s="13" t="s">
        <v>372</v>
      </c>
      <c r="U415" s="13" t="s">
        <v>372</v>
      </c>
      <c r="V415" s="55" t="e">
        <f t="shared" si="107"/>
        <v>#VALUE!</v>
      </c>
    </row>
    <row r="416" spans="1:22" ht="120" customHeight="1">
      <c r="A416" s="161"/>
      <c r="B416" s="156"/>
      <c r="C416" s="12" t="s">
        <v>17</v>
      </c>
      <c r="D416" s="11">
        <v>805</v>
      </c>
      <c r="E416" s="15" t="s">
        <v>441</v>
      </c>
      <c r="F416" s="11">
        <v>3</v>
      </c>
      <c r="G416" s="11" t="s">
        <v>239</v>
      </c>
      <c r="H416" s="15"/>
      <c r="I416" s="10"/>
      <c r="J416" s="11"/>
      <c r="K416" s="16" t="s">
        <v>372</v>
      </c>
      <c r="L416" s="16" t="s">
        <v>372</v>
      </c>
      <c r="M416" s="16" t="s">
        <v>372</v>
      </c>
      <c r="N416" s="16" t="s">
        <v>372</v>
      </c>
      <c r="O416" s="16" t="s">
        <v>372</v>
      </c>
      <c r="P416" s="13">
        <v>200</v>
      </c>
      <c r="Q416" s="103">
        <v>200</v>
      </c>
      <c r="R416" s="103">
        <v>200</v>
      </c>
      <c r="S416" s="104">
        <v>200</v>
      </c>
      <c r="T416" s="13">
        <v>200</v>
      </c>
      <c r="U416" s="13">
        <v>200</v>
      </c>
      <c r="V416" s="55" t="e">
        <f t="shared" si="107"/>
        <v>#VALUE!</v>
      </c>
    </row>
    <row r="417" spans="1:22" ht="79.5" customHeight="1">
      <c r="A417" s="159" t="s">
        <v>252</v>
      </c>
      <c r="B417" s="155" t="s">
        <v>307</v>
      </c>
      <c r="C417" s="12" t="s">
        <v>337</v>
      </c>
      <c r="D417" s="11">
        <v>805</v>
      </c>
      <c r="E417" s="15" t="s">
        <v>441</v>
      </c>
      <c r="F417" s="11">
        <v>3</v>
      </c>
      <c r="G417" s="11" t="s">
        <v>239</v>
      </c>
      <c r="H417" s="15"/>
      <c r="I417" s="10"/>
      <c r="J417" s="11"/>
      <c r="K417" s="16" t="s">
        <v>372</v>
      </c>
      <c r="L417" s="16" t="s">
        <v>372</v>
      </c>
      <c r="M417" s="16" t="s">
        <v>372</v>
      </c>
      <c r="N417" s="16" t="s">
        <v>372</v>
      </c>
      <c r="O417" s="16" t="s">
        <v>372</v>
      </c>
      <c r="P417" s="16" t="s">
        <v>372</v>
      </c>
      <c r="Q417" s="16" t="s">
        <v>372</v>
      </c>
      <c r="R417" s="16" t="s">
        <v>372</v>
      </c>
      <c r="S417" s="16" t="s">
        <v>372</v>
      </c>
      <c r="T417" s="16" t="s">
        <v>372</v>
      </c>
      <c r="U417" s="16" t="s">
        <v>372</v>
      </c>
      <c r="V417" s="55" t="e">
        <f t="shared" si="107"/>
        <v>#VALUE!</v>
      </c>
    </row>
    <row r="418" spans="1:22" ht="117" customHeight="1">
      <c r="A418" s="161"/>
      <c r="B418" s="156"/>
      <c r="C418" s="12" t="s">
        <v>17</v>
      </c>
      <c r="D418" s="11">
        <v>805</v>
      </c>
      <c r="E418" s="15" t="s">
        <v>441</v>
      </c>
      <c r="F418" s="11">
        <v>3</v>
      </c>
      <c r="G418" s="11" t="s">
        <v>239</v>
      </c>
      <c r="H418" s="15"/>
      <c r="I418" s="10"/>
      <c r="J418" s="11"/>
      <c r="K418" s="16" t="s">
        <v>372</v>
      </c>
      <c r="L418" s="16" t="s">
        <v>372</v>
      </c>
      <c r="M418" s="16" t="s">
        <v>372</v>
      </c>
      <c r="N418" s="16" t="s">
        <v>372</v>
      </c>
      <c r="O418" s="16" t="s">
        <v>372</v>
      </c>
      <c r="P418" s="16">
        <v>465402.508</v>
      </c>
      <c r="Q418" s="104">
        <v>616486.588</v>
      </c>
      <c r="R418" s="104">
        <v>536439.1</v>
      </c>
      <c r="S418" s="104">
        <v>552206.1</v>
      </c>
      <c r="T418" s="16">
        <v>64971</v>
      </c>
      <c r="U418" s="16">
        <v>64971</v>
      </c>
      <c r="V418" s="55" t="e">
        <f t="shared" si="107"/>
        <v>#VALUE!</v>
      </c>
    </row>
    <row r="419" spans="1:22" ht="111" customHeight="1">
      <c r="A419" s="159" t="s">
        <v>253</v>
      </c>
      <c r="B419" s="155" t="s">
        <v>3</v>
      </c>
      <c r="C419" s="12" t="s">
        <v>337</v>
      </c>
      <c r="D419" s="11">
        <v>805</v>
      </c>
      <c r="E419" s="15" t="s">
        <v>441</v>
      </c>
      <c r="F419" s="11">
        <v>3</v>
      </c>
      <c r="G419" s="11" t="s">
        <v>239</v>
      </c>
      <c r="H419" s="15"/>
      <c r="I419" s="10"/>
      <c r="J419" s="11"/>
      <c r="K419" s="16" t="s">
        <v>372</v>
      </c>
      <c r="L419" s="16" t="s">
        <v>372</v>
      </c>
      <c r="M419" s="16" t="s">
        <v>372</v>
      </c>
      <c r="N419" s="16" t="s">
        <v>372</v>
      </c>
      <c r="O419" s="16" t="s">
        <v>372</v>
      </c>
      <c r="P419" s="16" t="s">
        <v>372</v>
      </c>
      <c r="Q419" s="16" t="s">
        <v>372</v>
      </c>
      <c r="R419" s="16" t="s">
        <v>372</v>
      </c>
      <c r="S419" s="16" t="s">
        <v>372</v>
      </c>
      <c r="T419" s="16" t="s">
        <v>372</v>
      </c>
      <c r="U419" s="16" t="s">
        <v>372</v>
      </c>
      <c r="V419" s="55" t="e">
        <f t="shared" si="107"/>
        <v>#VALUE!</v>
      </c>
    </row>
    <row r="420" spans="1:22" ht="137.25" customHeight="1">
      <c r="A420" s="161"/>
      <c r="B420" s="156"/>
      <c r="C420" s="12" t="s">
        <v>17</v>
      </c>
      <c r="D420" s="11">
        <v>805</v>
      </c>
      <c r="E420" s="15" t="s">
        <v>441</v>
      </c>
      <c r="F420" s="11">
        <v>3</v>
      </c>
      <c r="G420" s="11" t="s">
        <v>239</v>
      </c>
      <c r="H420" s="15"/>
      <c r="I420" s="10"/>
      <c r="J420" s="11"/>
      <c r="K420" s="16" t="s">
        <v>372</v>
      </c>
      <c r="L420" s="16" t="s">
        <v>372</v>
      </c>
      <c r="M420" s="16" t="s">
        <v>372</v>
      </c>
      <c r="N420" s="16" t="s">
        <v>372</v>
      </c>
      <c r="O420" s="16" t="s">
        <v>372</v>
      </c>
      <c r="P420" s="16">
        <v>375357</v>
      </c>
      <c r="Q420" s="104">
        <v>1304289</v>
      </c>
      <c r="R420" s="104">
        <v>1338660</v>
      </c>
      <c r="S420" s="104">
        <v>1338660</v>
      </c>
      <c r="T420" s="16">
        <v>526543.2</v>
      </c>
      <c r="U420" s="16">
        <v>526543.2</v>
      </c>
      <c r="V420" s="55" t="e">
        <f t="shared" si="107"/>
        <v>#VALUE!</v>
      </c>
    </row>
    <row r="421" spans="1:22" ht="183" customHeight="1">
      <c r="A421" s="159" t="s">
        <v>254</v>
      </c>
      <c r="B421" s="155" t="s">
        <v>7</v>
      </c>
      <c r="C421" s="12" t="s">
        <v>363</v>
      </c>
      <c r="D421" s="11">
        <v>840</v>
      </c>
      <c r="E421" s="15" t="s">
        <v>441</v>
      </c>
      <c r="F421" s="11">
        <v>3</v>
      </c>
      <c r="G421" s="11" t="s">
        <v>239</v>
      </c>
      <c r="H421" s="15"/>
      <c r="I421" s="10"/>
      <c r="J421" s="11"/>
      <c r="K421" s="16" t="s">
        <v>372</v>
      </c>
      <c r="L421" s="16" t="s">
        <v>372</v>
      </c>
      <c r="M421" s="16" t="s">
        <v>372</v>
      </c>
      <c r="N421" s="16" t="s">
        <v>372</v>
      </c>
      <c r="O421" s="16" t="s">
        <v>372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  <c r="V421" s="55" t="e">
        <f t="shared" si="107"/>
        <v>#VALUE!</v>
      </c>
    </row>
    <row r="422" spans="1:22" ht="156.75" customHeight="1">
      <c r="A422" s="130"/>
      <c r="B422" s="156"/>
      <c r="C422" s="12" t="s">
        <v>17</v>
      </c>
      <c r="D422" s="11">
        <v>805</v>
      </c>
      <c r="E422" s="15" t="s">
        <v>441</v>
      </c>
      <c r="F422" s="11">
        <v>3</v>
      </c>
      <c r="G422" s="11" t="s">
        <v>239</v>
      </c>
      <c r="H422" s="15"/>
      <c r="I422" s="10"/>
      <c r="J422" s="11"/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172.795</v>
      </c>
      <c r="Q422" s="104">
        <v>172.795</v>
      </c>
      <c r="R422" s="104">
        <v>172.795</v>
      </c>
      <c r="S422" s="104">
        <v>172.795</v>
      </c>
      <c r="T422" s="16">
        <v>173</v>
      </c>
      <c r="U422" s="16">
        <v>173</v>
      </c>
      <c r="V422" s="55"/>
    </row>
    <row r="423" spans="1:22" ht="201.75" customHeight="1">
      <c r="A423" s="136" t="s">
        <v>198</v>
      </c>
      <c r="B423" s="17" t="s">
        <v>196</v>
      </c>
      <c r="C423" s="12" t="s">
        <v>17</v>
      </c>
      <c r="D423" s="11">
        <v>805</v>
      </c>
      <c r="E423" s="15" t="s">
        <v>441</v>
      </c>
      <c r="F423" s="11">
        <v>3</v>
      </c>
      <c r="G423" s="11" t="s">
        <v>239</v>
      </c>
      <c r="H423" s="15"/>
      <c r="I423" s="10"/>
      <c r="J423" s="11"/>
      <c r="K423" s="16" t="s">
        <v>372</v>
      </c>
      <c r="L423" s="16" t="s">
        <v>372</v>
      </c>
      <c r="M423" s="16" t="s">
        <v>372</v>
      </c>
      <c r="N423" s="16" t="s">
        <v>372</v>
      </c>
      <c r="O423" s="16" t="s">
        <v>372</v>
      </c>
      <c r="P423" s="16" t="s">
        <v>372</v>
      </c>
      <c r="Q423" s="104">
        <v>8248.055</v>
      </c>
      <c r="R423" s="104">
        <v>5892.608</v>
      </c>
      <c r="S423" s="104">
        <v>5892.608</v>
      </c>
      <c r="T423" s="16">
        <v>0</v>
      </c>
      <c r="U423" s="16">
        <v>0</v>
      </c>
      <c r="V423" s="55"/>
    </row>
    <row r="424" spans="1:22" ht="40.5" customHeight="1">
      <c r="A424" s="155" t="s">
        <v>189</v>
      </c>
      <c r="B424" s="159" t="s">
        <v>406</v>
      </c>
      <c r="C424" s="17" t="s">
        <v>216</v>
      </c>
      <c r="D424" s="11" t="s">
        <v>329</v>
      </c>
      <c r="E424" s="15" t="s">
        <v>441</v>
      </c>
      <c r="F424" s="11">
        <v>4</v>
      </c>
      <c r="G424" s="15" t="s">
        <v>329</v>
      </c>
      <c r="H424" s="11" t="s">
        <v>329</v>
      </c>
      <c r="I424" s="11" t="s">
        <v>329</v>
      </c>
      <c r="J424" s="11" t="s">
        <v>329</v>
      </c>
      <c r="K424" s="13">
        <f aca="true" t="shared" si="126" ref="K424:U424">K425</f>
        <v>4393.2</v>
      </c>
      <c r="L424" s="13">
        <f t="shared" si="126"/>
        <v>3523.2</v>
      </c>
      <c r="M424" s="13">
        <f t="shared" si="126"/>
        <v>5579.2</v>
      </c>
      <c r="N424" s="13">
        <f t="shared" si="126"/>
        <v>7260.215</v>
      </c>
      <c r="O424" s="13">
        <f t="shared" si="126"/>
        <v>17713.635</v>
      </c>
      <c r="P424" s="13">
        <f t="shared" si="126"/>
        <v>29613.634</v>
      </c>
      <c r="Q424" s="13">
        <f t="shared" si="126"/>
        <v>40983.243</v>
      </c>
      <c r="R424" s="13">
        <f t="shared" si="126"/>
        <v>40404.686</v>
      </c>
      <c r="S424" s="13">
        <f t="shared" si="126"/>
        <v>40404.686</v>
      </c>
      <c r="T424" s="13">
        <f t="shared" si="126"/>
        <v>33555.483</v>
      </c>
      <c r="U424" s="13">
        <f t="shared" si="126"/>
        <v>34407.622</v>
      </c>
      <c r="V424" s="55">
        <f t="shared" si="107"/>
        <v>257838.80400000003</v>
      </c>
    </row>
    <row r="425" spans="1:41" ht="40.5" customHeight="1">
      <c r="A425" s="182"/>
      <c r="B425" s="162"/>
      <c r="C425" s="17" t="s">
        <v>460</v>
      </c>
      <c r="D425" s="11" t="s">
        <v>329</v>
      </c>
      <c r="E425" s="15" t="s">
        <v>441</v>
      </c>
      <c r="F425" s="11">
        <v>4</v>
      </c>
      <c r="G425" s="15" t="s">
        <v>329</v>
      </c>
      <c r="H425" s="11"/>
      <c r="I425" s="11"/>
      <c r="J425" s="11"/>
      <c r="K425" s="13">
        <f>K426+K428</f>
        <v>4393.2</v>
      </c>
      <c r="L425" s="13">
        <f>L426+L428</f>
        <v>3523.2</v>
      </c>
      <c r="M425" s="13">
        <f>M426+M428</f>
        <v>5579.2</v>
      </c>
      <c r="N425" s="13">
        <f>N426+N428</f>
        <v>7260.215</v>
      </c>
      <c r="O425" s="13">
        <f>O426+O428</f>
        <v>17713.635</v>
      </c>
      <c r="P425" s="13">
        <f aca="true" t="shared" si="127" ref="P425:U425">P427+P428</f>
        <v>29613.634</v>
      </c>
      <c r="Q425" s="13">
        <f t="shared" si="127"/>
        <v>40983.243</v>
      </c>
      <c r="R425" s="13">
        <f t="shared" si="127"/>
        <v>40404.686</v>
      </c>
      <c r="S425" s="13">
        <f t="shared" si="127"/>
        <v>40404.686</v>
      </c>
      <c r="T425" s="13">
        <f t="shared" si="127"/>
        <v>33555.483</v>
      </c>
      <c r="U425" s="13">
        <f t="shared" si="127"/>
        <v>34407.622</v>
      </c>
      <c r="V425" s="55">
        <f t="shared" si="107"/>
        <v>257838.80400000003</v>
      </c>
      <c r="AO425" s="42">
        <f>R425-S425</f>
        <v>0</v>
      </c>
    </row>
    <row r="426" spans="1:41" ht="119.25" customHeight="1">
      <c r="A426" s="182"/>
      <c r="B426" s="162"/>
      <c r="C426" s="12" t="s">
        <v>336</v>
      </c>
      <c r="D426" s="11">
        <v>805</v>
      </c>
      <c r="E426" s="15" t="s">
        <v>441</v>
      </c>
      <c r="F426" s="11">
        <v>4</v>
      </c>
      <c r="G426" s="11" t="s">
        <v>329</v>
      </c>
      <c r="H426" s="11" t="s">
        <v>329</v>
      </c>
      <c r="I426" s="11" t="s">
        <v>329</v>
      </c>
      <c r="J426" s="11" t="s">
        <v>329</v>
      </c>
      <c r="K426" s="13">
        <f>K432+K436</f>
        <v>3523.2</v>
      </c>
      <c r="L426" s="13">
        <f>L432+L436</f>
        <v>3523.2</v>
      </c>
      <c r="M426" s="13">
        <f>M432+M436</f>
        <v>4579.2</v>
      </c>
      <c r="N426" s="13">
        <f>N432+N436</f>
        <v>6260.215</v>
      </c>
      <c r="O426" s="13">
        <f>O432+O436</f>
        <v>17713.635</v>
      </c>
      <c r="P426" s="13" t="s">
        <v>372</v>
      </c>
      <c r="Q426" s="13" t="s">
        <v>372</v>
      </c>
      <c r="R426" s="13" t="s">
        <v>372</v>
      </c>
      <c r="S426" s="13" t="s">
        <v>372</v>
      </c>
      <c r="T426" s="13" t="s">
        <v>372</v>
      </c>
      <c r="U426" s="13" t="s">
        <v>372</v>
      </c>
      <c r="V426" s="55" t="e">
        <f t="shared" si="107"/>
        <v>#VALUE!</v>
      </c>
      <c r="AO426" s="42" t="e">
        <f aca="true" t="shared" si="128" ref="AO426:AO439">R426-S426</f>
        <v>#VALUE!</v>
      </c>
    </row>
    <row r="427" spans="1:41" ht="150.75" customHeight="1">
      <c r="A427" s="182"/>
      <c r="B427" s="162"/>
      <c r="C427" s="12" t="s">
        <v>10</v>
      </c>
      <c r="D427" s="11">
        <v>805</v>
      </c>
      <c r="E427" s="15" t="s">
        <v>441</v>
      </c>
      <c r="F427" s="11">
        <v>4</v>
      </c>
      <c r="G427" s="11" t="s">
        <v>329</v>
      </c>
      <c r="H427" s="11"/>
      <c r="I427" s="11"/>
      <c r="J427" s="11"/>
      <c r="K427" s="13" t="s">
        <v>372</v>
      </c>
      <c r="L427" s="13" t="s">
        <v>372</v>
      </c>
      <c r="M427" s="13" t="s">
        <v>372</v>
      </c>
      <c r="N427" s="13" t="s">
        <v>372</v>
      </c>
      <c r="O427" s="13" t="s">
        <v>372</v>
      </c>
      <c r="P427" s="13">
        <f aca="true" t="shared" si="129" ref="P427:U427">P433+P437+P443</f>
        <v>29613.634</v>
      </c>
      <c r="Q427" s="13">
        <f t="shared" si="129"/>
        <v>40983.243</v>
      </c>
      <c r="R427" s="13">
        <f t="shared" si="129"/>
        <v>40404.686</v>
      </c>
      <c r="S427" s="13">
        <f t="shared" si="129"/>
        <v>40404.686</v>
      </c>
      <c r="T427" s="13">
        <f t="shared" si="129"/>
        <v>33555.483</v>
      </c>
      <c r="U427" s="13">
        <f t="shared" si="129"/>
        <v>34407.622</v>
      </c>
      <c r="V427" s="55" t="e">
        <f t="shared" si="107"/>
        <v>#VALUE!</v>
      </c>
      <c r="AO427" s="42">
        <f t="shared" si="128"/>
        <v>0</v>
      </c>
    </row>
    <row r="428" spans="1:41" ht="59.25" customHeight="1">
      <c r="A428" s="134"/>
      <c r="B428" s="161"/>
      <c r="C428" s="93" t="s">
        <v>334</v>
      </c>
      <c r="D428" s="11">
        <v>801</v>
      </c>
      <c r="E428" s="15" t="s">
        <v>441</v>
      </c>
      <c r="F428" s="11">
        <v>4</v>
      </c>
      <c r="G428" s="11" t="s">
        <v>329</v>
      </c>
      <c r="H428" s="11" t="s">
        <v>329</v>
      </c>
      <c r="I428" s="11" t="s">
        <v>329</v>
      </c>
      <c r="J428" s="11" t="s">
        <v>329</v>
      </c>
      <c r="K428" s="13">
        <f aca="true" t="shared" si="130" ref="K428:U428">K431</f>
        <v>870</v>
      </c>
      <c r="L428" s="13">
        <f t="shared" si="130"/>
        <v>0</v>
      </c>
      <c r="M428" s="13">
        <f t="shared" si="130"/>
        <v>1000</v>
      </c>
      <c r="N428" s="13">
        <f t="shared" si="130"/>
        <v>1000</v>
      </c>
      <c r="O428" s="13">
        <f t="shared" si="130"/>
        <v>0</v>
      </c>
      <c r="P428" s="13">
        <f t="shared" si="130"/>
        <v>0</v>
      </c>
      <c r="Q428" s="13">
        <f t="shared" si="130"/>
        <v>0</v>
      </c>
      <c r="R428" s="13">
        <f t="shared" si="130"/>
        <v>0</v>
      </c>
      <c r="S428" s="13">
        <f t="shared" si="130"/>
        <v>0</v>
      </c>
      <c r="T428" s="13">
        <f t="shared" si="130"/>
        <v>0</v>
      </c>
      <c r="U428" s="13">
        <f t="shared" si="130"/>
        <v>0</v>
      </c>
      <c r="V428" s="55">
        <f t="shared" si="107"/>
        <v>2870</v>
      </c>
      <c r="AO428" s="42">
        <f t="shared" si="128"/>
        <v>0</v>
      </c>
    </row>
    <row r="429" spans="1:41" ht="33.75" customHeight="1">
      <c r="A429" s="159" t="s">
        <v>128</v>
      </c>
      <c r="B429" s="155" t="s">
        <v>152</v>
      </c>
      <c r="C429" s="17" t="s">
        <v>216</v>
      </c>
      <c r="D429" s="11" t="s">
        <v>329</v>
      </c>
      <c r="E429" s="15" t="s">
        <v>441</v>
      </c>
      <c r="F429" s="11">
        <v>4</v>
      </c>
      <c r="G429" s="15" t="s">
        <v>439</v>
      </c>
      <c r="H429" s="11" t="s">
        <v>329</v>
      </c>
      <c r="I429" s="11" t="s">
        <v>329</v>
      </c>
      <c r="J429" s="11" t="s">
        <v>329</v>
      </c>
      <c r="K429" s="13">
        <v>870</v>
      </c>
      <c r="L429" s="13">
        <v>0</v>
      </c>
      <c r="M429" s="13">
        <v>1000</v>
      </c>
      <c r="N429" s="13">
        <v>2334.5150000000003</v>
      </c>
      <c r="O429" s="13">
        <v>12787.935</v>
      </c>
      <c r="P429" s="13">
        <f aca="true" t="shared" si="131" ref="P429:U429">P430</f>
        <v>12674.869</v>
      </c>
      <c r="Q429" s="13">
        <f t="shared" si="131"/>
        <v>20054.487</v>
      </c>
      <c r="R429" s="13">
        <f t="shared" si="131"/>
        <v>20054.487</v>
      </c>
      <c r="S429" s="13">
        <f t="shared" si="131"/>
        <v>20054.487</v>
      </c>
      <c r="T429" s="13">
        <f t="shared" si="131"/>
        <v>15975.846</v>
      </c>
      <c r="U429" s="13">
        <f t="shared" si="131"/>
        <v>16614.879</v>
      </c>
      <c r="V429" s="55">
        <f t="shared" si="107"/>
        <v>122421.505</v>
      </c>
      <c r="AO429" s="42">
        <f t="shared" si="128"/>
        <v>0</v>
      </c>
    </row>
    <row r="430" spans="1:41" ht="28.5" customHeight="1">
      <c r="A430" s="162"/>
      <c r="B430" s="126"/>
      <c r="C430" s="17" t="s">
        <v>460</v>
      </c>
      <c r="D430" s="11" t="s">
        <v>329</v>
      </c>
      <c r="E430" s="15" t="s">
        <v>441</v>
      </c>
      <c r="F430" s="11">
        <v>4</v>
      </c>
      <c r="G430" s="15" t="s">
        <v>439</v>
      </c>
      <c r="H430" s="11"/>
      <c r="I430" s="11"/>
      <c r="J430" s="11"/>
      <c r="K430" s="13">
        <v>870</v>
      </c>
      <c r="L430" s="13">
        <v>0</v>
      </c>
      <c r="M430" s="13">
        <v>1000</v>
      </c>
      <c r="N430" s="13">
        <v>2334.515</v>
      </c>
      <c r="O430" s="13">
        <v>12787.935</v>
      </c>
      <c r="P430" s="13">
        <f aca="true" t="shared" si="132" ref="P430:U430">P431+P433</f>
        <v>12674.869</v>
      </c>
      <c r="Q430" s="13">
        <f t="shared" si="132"/>
        <v>20054.487</v>
      </c>
      <c r="R430" s="13">
        <f t="shared" si="132"/>
        <v>20054.487</v>
      </c>
      <c r="S430" s="13">
        <f t="shared" si="132"/>
        <v>20054.487</v>
      </c>
      <c r="T430" s="13">
        <f t="shared" si="132"/>
        <v>15975.846</v>
      </c>
      <c r="U430" s="13">
        <f t="shared" si="132"/>
        <v>16614.879</v>
      </c>
      <c r="V430" s="55">
        <f t="shared" si="107"/>
        <v>122421.505</v>
      </c>
      <c r="AO430" s="42">
        <f t="shared" si="128"/>
        <v>0</v>
      </c>
    </row>
    <row r="431" spans="1:41" ht="45" customHeight="1">
      <c r="A431" s="162"/>
      <c r="B431" s="126"/>
      <c r="C431" s="93" t="s">
        <v>271</v>
      </c>
      <c r="D431" s="11">
        <v>801</v>
      </c>
      <c r="E431" s="15" t="s">
        <v>441</v>
      </c>
      <c r="F431" s="11">
        <v>4</v>
      </c>
      <c r="G431" s="15" t="s">
        <v>439</v>
      </c>
      <c r="H431" s="11" t="s">
        <v>329</v>
      </c>
      <c r="I431" s="11" t="s">
        <v>329</v>
      </c>
      <c r="J431" s="11" t="s">
        <v>329</v>
      </c>
      <c r="K431" s="13">
        <v>870</v>
      </c>
      <c r="L431" s="13">
        <v>0</v>
      </c>
      <c r="M431" s="13">
        <v>1000</v>
      </c>
      <c r="N431" s="13">
        <v>1000</v>
      </c>
      <c r="O431" s="13">
        <v>0</v>
      </c>
      <c r="P431" s="13">
        <v>0</v>
      </c>
      <c r="Q431" s="13">
        <v>0</v>
      </c>
      <c r="R431" s="13">
        <v>0</v>
      </c>
      <c r="S431" s="16">
        <v>0</v>
      </c>
      <c r="T431" s="13">
        <v>0</v>
      </c>
      <c r="U431" s="13">
        <v>0</v>
      </c>
      <c r="V431" s="55">
        <f aca="true" t="shared" si="133" ref="V431:V496">K431+L431+M431+N431+O431+P431+Q431+R431+S431+T431+U431</f>
        <v>2870</v>
      </c>
      <c r="AO431" s="42">
        <f t="shared" si="128"/>
        <v>0</v>
      </c>
    </row>
    <row r="432" spans="1:41" ht="60.75" customHeight="1">
      <c r="A432" s="162"/>
      <c r="B432" s="126"/>
      <c r="C432" s="12" t="s">
        <v>337</v>
      </c>
      <c r="D432" s="14">
        <v>805</v>
      </c>
      <c r="E432" s="15" t="s">
        <v>441</v>
      </c>
      <c r="F432" s="11">
        <v>4</v>
      </c>
      <c r="G432" s="15" t="s">
        <v>439</v>
      </c>
      <c r="H432" s="11" t="s">
        <v>329</v>
      </c>
      <c r="I432" s="11" t="s">
        <v>329</v>
      </c>
      <c r="J432" s="11" t="s">
        <v>329</v>
      </c>
      <c r="K432" s="13">
        <v>0</v>
      </c>
      <c r="L432" s="13">
        <v>0</v>
      </c>
      <c r="M432" s="13">
        <v>0</v>
      </c>
      <c r="N432" s="13">
        <v>1334.515</v>
      </c>
      <c r="O432" s="13">
        <v>12787.935</v>
      </c>
      <c r="P432" s="13" t="s">
        <v>372</v>
      </c>
      <c r="Q432" s="13" t="s">
        <v>372</v>
      </c>
      <c r="R432" s="13" t="s">
        <v>372</v>
      </c>
      <c r="S432" s="13" t="s">
        <v>372</v>
      </c>
      <c r="T432" s="13" t="s">
        <v>372</v>
      </c>
      <c r="U432" s="13" t="s">
        <v>372</v>
      </c>
      <c r="V432" s="55" t="e">
        <f t="shared" si="133"/>
        <v>#VALUE!</v>
      </c>
      <c r="AO432" s="42" t="e">
        <f t="shared" si="128"/>
        <v>#VALUE!</v>
      </c>
    </row>
    <row r="433" spans="1:41" ht="98.25" customHeight="1">
      <c r="A433" s="160"/>
      <c r="B433" s="158"/>
      <c r="C433" s="12" t="s">
        <v>17</v>
      </c>
      <c r="D433" s="14">
        <v>805</v>
      </c>
      <c r="E433" s="15" t="s">
        <v>441</v>
      </c>
      <c r="F433" s="11">
        <v>4</v>
      </c>
      <c r="G433" s="15" t="s">
        <v>439</v>
      </c>
      <c r="H433" s="15"/>
      <c r="I433" s="18"/>
      <c r="J433" s="15"/>
      <c r="K433" s="13" t="s">
        <v>372</v>
      </c>
      <c r="L433" s="13" t="s">
        <v>372</v>
      </c>
      <c r="M433" s="13" t="s">
        <v>372</v>
      </c>
      <c r="N433" s="13" t="s">
        <v>372</v>
      </c>
      <c r="O433" s="13" t="s">
        <v>372</v>
      </c>
      <c r="P433" s="13">
        <v>12674.869</v>
      </c>
      <c r="Q433" s="103">
        <v>20054.487</v>
      </c>
      <c r="R433" s="13">
        <v>20054.487</v>
      </c>
      <c r="S433" s="16">
        <v>20054.487</v>
      </c>
      <c r="T433" s="13">
        <v>15975.846</v>
      </c>
      <c r="U433" s="13">
        <v>16614.879</v>
      </c>
      <c r="V433" s="55" t="e">
        <f t="shared" si="133"/>
        <v>#VALUE!</v>
      </c>
      <c r="AO433" s="42">
        <f>R433-S433</f>
        <v>0</v>
      </c>
    </row>
    <row r="434" spans="1:41" ht="24.75" customHeight="1">
      <c r="A434" s="159" t="s">
        <v>129</v>
      </c>
      <c r="B434" s="155" t="s">
        <v>404</v>
      </c>
      <c r="C434" s="17" t="s">
        <v>216</v>
      </c>
      <c r="D434" s="11" t="s">
        <v>329</v>
      </c>
      <c r="E434" s="15" t="s">
        <v>441</v>
      </c>
      <c r="F434" s="11">
        <v>4</v>
      </c>
      <c r="G434" s="15" t="s">
        <v>440</v>
      </c>
      <c r="H434" s="15" t="s">
        <v>329</v>
      </c>
      <c r="I434" s="11" t="s">
        <v>316</v>
      </c>
      <c r="J434" s="11" t="s">
        <v>316</v>
      </c>
      <c r="K434" s="13">
        <v>3523.2</v>
      </c>
      <c r="L434" s="13">
        <v>3523.2</v>
      </c>
      <c r="M434" s="13">
        <v>4579.2</v>
      </c>
      <c r="N434" s="13">
        <v>4925.7</v>
      </c>
      <c r="O434" s="13">
        <v>4925.7</v>
      </c>
      <c r="P434" s="13">
        <f aca="true" t="shared" si="134" ref="P434:U434">P435</f>
        <v>4971.9</v>
      </c>
      <c r="Q434" s="13">
        <f t="shared" si="134"/>
        <v>5550.456999999999</v>
      </c>
      <c r="R434" s="13">
        <f t="shared" si="134"/>
        <v>4971.9</v>
      </c>
      <c r="S434" s="13">
        <f t="shared" si="134"/>
        <v>4971.9</v>
      </c>
      <c r="T434" s="13">
        <f t="shared" si="134"/>
        <v>5327.637000000001</v>
      </c>
      <c r="U434" s="13">
        <f t="shared" si="134"/>
        <v>5540.7429999999995</v>
      </c>
      <c r="V434" s="55">
        <f t="shared" si="133"/>
        <v>52811.537000000004</v>
      </c>
      <c r="AO434" s="42">
        <f t="shared" si="128"/>
        <v>0</v>
      </c>
    </row>
    <row r="435" spans="1:41" ht="22.5" customHeight="1">
      <c r="A435" s="162"/>
      <c r="B435" s="126"/>
      <c r="C435" s="17" t="s">
        <v>460</v>
      </c>
      <c r="D435" s="11" t="s">
        <v>329</v>
      </c>
      <c r="E435" s="15" t="s">
        <v>441</v>
      </c>
      <c r="F435" s="11">
        <v>4</v>
      </c>
      <c r="G435" s="15" t="s">
        <v>440</v>
      </c>
      <c r="H435" s="15"/>
      <c r="I435" s="11"/>
      <c r="J435" s="11"/>
      <c r="K435" s="13">
        <v>3523.2</v>
      </c>
      <c r="L435" s="13">
        <v>3523.2</v>
      </c>
      <c r="M435" s="13">
        <v>4579.2</v>
      </c>
      <c r="N435" s="13">
        <v>4925.7</v>
      </c>
      <c r="O435" s="13">
        <v>4925.7</v>
      </c>
      <c r="P435" s="13">
        <f aca="true" t="shared" si="135" ref="P435:U435">P437</f>
        <v>4971.9</v>
      </c>
      <c r="Q435" s="13">
        <f t="shared" si="135"/>
        <v>5550.456999999999</v>
      </c>
      <c r="R435" s="13">
        <f t="shared" si="135"/>
        <v>4971.9</v>
      </c>
      <c r="S435" s="13">
        <f t="shared" si="135"/>
        <v>4971.9</v>
      </c>
      <c r="T435" s="13">
        <f t="shared" si="135"/>
        <v>5327.637000000001</v>
      </c>
      <c r="U435" s="13">
        <f t="shared" si="135"/>
        <v>5540.7429999999995</v>
      </c>
      <c r="V435" s="55">
        <f t="shared" si="133"/>
        <v>52811.537000000004</v>
      </c>
      <c r="AO435" s="42">
        <f t="shared" si="128"/>
        <v>0</v>
      </c>
    </row>
    <row r="436" spans="1:41" ht="59.25" customHeight="1">
      <c r="A436" s="128"/>
      <c r="B436" s="127"/>
      <c r="C436" s="17" t="s">
        <v>337</v>
      </c>
      <c r="D436" s="11">
        <v>805</v>
      </c>
      <c r="E436" s="15" t="s">
        <v>441</v>
      </c>
      <c r="F436" s="11">
        <v>4</v>
      </c>
      <c r="G436" s="15" t="s">
        <v>440</v>
      </c>
      <c r="H436" s="15"/>
      <c r="I436" s="11"/>
      <c r="J436" s="11"/>
      <c r="K436" s="13">
        <f>K438+K440</f>
        <v>3523.2</v>
      </c>
      <c r="L436" s="13">
        <f>L438+L440</f>
        <v>3523.2</v>
      </c>
      <c r="M436" s="13">
        <f>M438+M440</f>
        <v>4579.2</v>
      </c>
      <c r="N436" s="13">
        <f>N438+N440</f>
        <v>4925.7</v>
      </c>
      <c r="O436" s="13">
        <f>O438+O440</f>
        <v>4925.7</v>
      </c>
      <c r="P436" s="13" t="s">
        <v>372</v>
      </c>
      <c r="Q436" s="13" t="s">
        <v>372</v>
      </c>
      <c r="R436" s="13" t="s">
        <v>372</v>
      </c>
      <c r="S436" s="13" t="s">
        <v>372</v>
      </c>
      <c r="T436" s="13" t="s">
        <v>372</v>
      </c>
      <c r="U436" s="13" t="s">
        <v>372</v>
      </c>
      <c r="V436" s="55" t="e">
        <f t="shared" si="133"/>
        <v>#VALUE!</v>
      </c>
      <c r="AO436" s="42" t="e">
        <f t="shared" si="128"/>
        <v>#VALUE!</v>
      </c>
    </row>
    <row r="437" spans="1:41" ht="101.25" customHeight="1">
      <c r="A437" s="160"/>
      <c r="B437" s="158"/>
      <c r="C437" s="12" t="s">
        <v>17</v>
      </c>
      <c r="D437" s="11">
        <v>805</v>
      </c>
      <c r="E437" s="15" t="s">
        <v>441</v>
      </c>
      <c r="F437" s="11">
        <v>4</v>
      </c>
      <c r="G437" s="15" t="s">
        <v>440</v>
      </c>
      <c r="H437" s="15"/>
      <c r="I437" s="11"/>
      <c r="J437" s="11"/>
      <c r="K437" s="13" t="s">
        <v>372</v>
      </c>
      <c r="L437" s="13" t="s">
        <v>372</v>
      </c>
      <c r="M437" s="13" t="s">
        <v>372</v>
      </c>
      <c r="N437" s="13" t="s">
        <v>372</v>
      </c>
      <c r="O437" s="13" t="s">
        <v>372</v>
      </c>
      <c r="P437" s="13">
        <f aca="true" t="shared" si="136" ref="P437:U437">P439+P441</f>
        <v>4971.9</v>
      </c>
      <c r="Q437" s="103">
        <f t="shared" si="136"/>
        <v>5550.456999999999</v>
      </c>
      <c r="R437" s="13">
        <f t="shared" si="136"/>
        <v>4971.9</v>
      </c>
      <c r="S437" s="13">
        <v>4971.9</v>
      </c>
      <c r="T437" s="13">
        <f t="shared" si="136"/>
        <v>5327.637000000001</v>
      </c>
      <c r="U437" s="13">
        <f t="shared" si="136"/>
        <v>5540.7429999999995</v>
      </c>
      <c r="V437" s="55" t="e">
        <f t="shared" si="133"/>
        <v>#VALUE!</v>
      </c>
      <c r="AO437" s="42">
        <f t="shared" si="128"/>
        <v>0</v>
      </c>
    </row>
    <row r="438" spans="1:41" ht="85.5" customHeight="1">
      <c r="A438" s="159" t="s">
        <v>130</v>
      </c>
      <c r="B438" s="155" t="s">
        <v>405</v>
      </c>
      <c r="C438" s="137" t="s">
        <v>337</v>
      </c>
      <c r="D438" s="14">
        <v>805</v>
      </c>
      <c r="E438" s="15" t="s">
        <v>441</v>
      </c>
      <c r="F438" s="11">
        <v>4</v>
      </c>
      <c r="G438" s="15" t="s">
        <v>440</v>
      </c>
      <c r="H438" s="11" t="s">
        <v>329</v>
      </c>
      <c r="I438" s="11" t="s">
        <v>329</v>
      </c>
      <c r="J438" s="11" t="s">
        <v>329</v>
      </c>
      <c r="K438" s="13">
        <v>2653.2</v>
      </c>
      <c r="L438" s="13">
        <v>2653.2</v>
      </c>
      <c r="M438" s="13">
        <v>3709.2</v>
      </c>
      <c r="N438" s="13">
        <v>4055.7</v>
      </c>
      <c r="O438" s="13">
        <v>4055.7</v>
      </c>
      <c r="P438" s="13" t="s">
        <v>372</v>
      </c>
      <c r="Q438" s="13" t="s">
        <v>372</v>
      </c>
      <c r="R438" s="13" t="s">
        <v>372</v>
      </c>
      <c r="S438" s="13" t="s">
        <v>372</v>
      </c>
      <c r="T438" s="13" t="s">
        <v>372</v>
      </c>
      <c r="U438" s="13" t="s">
        <v>372</v>
      </c>
      <c r="V438" s="55" t="e">
        <f t="shared" si="133"/>
        <v>#VALUE!</v>
      </c>
      <c r="AO438" s="42" t="e">
        <f t="shared" si="128"/>
        <v>#VALUE!</v>
      </c>
    </row>
    <row r="439" spans="1:41" ht="115.5" customHeight="1">
      <c r="A439" s="160"/>
      <c r="B439" s="158"/>
      <c r="C439" s="12" t="s">
        <v>17</v>
      </c>
      <c r="D439" s="14">
        <v>805</v>
      </c>
      <c r="E439" s="15" t="s">
        <v>441</v>
      </c>
      <c r="F439" s="11">
        <v>4</v>
      </c>
      <c r="G439" s="15" t="s">
        <v>440</v>
      </c>
      <c r="H439" s="15"/>
      <c r="I439" s="10"/>
      <c r="J439" s="11"/>
      <c r="K439" s="13" t="s">
        <v>372</v>
      </c>
      <c r="L439" s="13" t="s">
        <v>372</v>
      </c>
      <c r="M439" s="13" t="s">
        <v>372</v>
      </c>
      <c r="N439" s="13" t="s">
        <v>372</v>
      </c>
      <c r="O439" s="13" t="s">
        <v>372</v>
      </c>
      <c r="P439" s="13">
        <v>4101.9</v>
      </c>
      <c r="Q439" s="103">
        <v>4101.9</v>
      </c>
      <c r="R439" s="103">
        <v>4101.9</v>
      </c>
      <c r="S439" s="104">
        <v>4101.9</v>
      </c>
      <c r="T439" s="13">
        <v>4386.645</v>
      </c>
      <c r="U439" s="13">
        <v>4562.111</v>
      </c>
      <c r="V439" s="55" t="e">
        <f t="shared" si="133"/>
        <v>#VALUE!</v>
      </c>
      <c r="AO439" s="42">
        <f t="shared" si="128"/>
        <v>0</v>
      </c>
    </row>
    <row r="440" spans="1:22" ht="81.75" customHeight="1">
      <c r="A440" s="155" t="s">
        <v>131</v>
      </c>
      <c r="B440" s="155" t="s">
        <v>214</v>
      </c>
      <c r="C440" s="115" t="s">
        <v>337</v>
      </c>
      <c r="D440" s="14">
        <v>805</v>
      </c>
      <c r="E440" s="15" t="s">
        <v>441</v>
      </c>
      <c r="F440" s="11">
        <v>4</v>
      </c>
      <c r="G440" s="15" t="s">
        <v>440</v>
      </c>
      <c r="H440" s="11" t="s">
        <v>329</v>
      </c>
      <c r="I440" s="11" t="s">
        <v>329</v>
      </c>
      <c r="J440" s="11" t="s">
        <v>329</v>
      </c>
      <c r="K440" s="13">
        <v>870</v>
      </c>
      <c r="L440" s="13">
        <v>870</v>
      </c>
      <c r="M440" s="13">
        <v>870</v>
      </c>
      <c r="N440" s="13">
        <v>870</v>
      </c>
      <c r="O440" s="13">
        <v>870</v>
      </c>
      <c r="P440" s="13" t="s">
        <v>372</v>
      </c>
      <c r="Q440" s="13" t="s">
        <v>372</v>
      </c>
      <c r="R440" s="13" t="s">
        <v>372</v>
      </c>
      <c r="S440" s="13" t="s">
        <v>372</v>
      </c>
      <c r="T440" s="13" t="s">
        <v>372</v>
      </c>
      <c r="U440" s="13" t="s">
        <v>372</v>
      </c>
      <c r="V440" s="55" t="e">
        <f t="shared" si="133"/>
        <v>#VALUE!</v>
      </c>
    </row>
    <row r="441" spans="1:22" ht="100.5" customHeight="1">
      <c r="A441" s="158"/>
      <c r="B441" s="158"/>
      <c r="C441" s="12" t="s">
        <v>17</v>
      </c>
      <c r="D441" s="14">
        <v>805</v>
      </c>
      <c r="E441" s="15" t="s">
        <v>441</v>
      </c>
      <c r="F441" s="11">
        <v>4</v>
      </c>
      <c r="G441" s="15" t="s">
        <v>440</v>
      </c>
      <c r="H441" s="15"/>
      <c r="I441" s="10"/>
      <c r="J441" s="15"/>
      <c r="K441" s="13" t="s">
        <v>372</v>
      </c>
      <c r="L441" s="13" t="s">
        <v>372</v>
      </c>
      <c r="M441" s="13" t="s">
        <v>372</v>
      </c>
      <c r="N441" s="13" t="s">
        <v>372</v>
      </c>
      <c r="O441" s="13" t="s">
        <v>372</v>
      </c>
      <c r="P441" s="13">
        <v>870</v>
      </c>
      <c r="Q441" s="103">
        <v>1448.557</v>
      </c>
      <c r="R441" s="103">
        <v>870</v>
      </c>
      <c r="S441" s="104">
        <v>870</v>
      </c>
      <c r="T441" s="13">
        <v>940.992</v>
      </c>
      <c r="U441" s="13">
        <v>978.632</v>
      </c>
      <c r="V441" s="55" t="e">
        <f t="shared" si="133"/>
        <v>#VALUE!</v>
      </c>
    </row>
    <row r="442" spans="1:22" ht="84.75" customHeight="1">
      <c r="A442" s="159" t="s">
        <v>255</v>
      </c>
      <c r="B442" s="155" t="s">
        <v>241</v>
      </c>
      <c r="C442" s="17" t="s">
        <v>337</v>
      </c>
      <c r="D442" s="11" t="s">
        <v>329</v>
      </c>
      <c r="E442" s="15" t="s">
        <v>441</v>
      </c>
      <c r="F442" s="11">
        <v>4</v>
      </c>
      <c r="G442" s="15" t="s">
        <v>238</v>
      </c>
      <c r="H442" s="15"/>
      <c r="I442" s="18"/>
      <c r="J442" s="15"/>
      <c r="K442" s="13" t="s">
        <v>372</v>
      </c>
      <c r="L442" s="13" t="s">
        <v>372</v>
      </c>
      <c r="M442" s="13" t="s">
        <v>372</v>
      </c>
      <c r="N442" s="13" t="s">
        <v>372</v>
      </c>
      <c r="O442" s="13" t="s">
        <v>372</v>
      </c>
      <c r="P442" s="16" t="s">
        <v>372</v>
      </c>
      <c r="Q442" s="16" t="s">
        <v>372</v>
      </c>
      <c r="R442" s="16" t="s">
        <v>372</v>
      </c>
      <c r="S442" s="16" t="s">
        <v>372</v>
      </c>
      <c r="T442" s="16" t="s">
        <v>372</v>
      </c>
      <c r="U442" s="16" t="s">
        <v>372</v>
      </c>
      <c r="V442" s="55" t="e">
        <f t="shared" si="133"/>
        <v>#VALUE!</v>
      </c>
    </row>
    <row r="443" spans="1:22" ht="108" customHeight="1">
      <c r="A443" s="160"/>
      <c r="B443" s="156"/>
      <c r="C443" s="12" t="s">
        <v>17</v>
      </c>
      <c r="D443" s="11" t="s">
        <v>329</v>
      </c>
      <c r="E443" s="15" t="s">
        <v>441</v>
      </c>
      <c r="F443" s="11">
        <v>4</v>
      </c>
      <c r="G443" s="15" t="s">
        <v>238</v>
      </c>
      <c r="H443" s="15"/>
      <c r="I443" s="18"/>
      <c r="J443" s="15"/>
      <c r="K443" s="13" t="s">
        <v>372</v>
      </c>
      <c r="L443" s="13" t="s">
        <v>372</v>
      </c>
      <c r="M443" s="13" t="s">
        <v>372</v>
      </c>
      <c r="N443" s="13" t="s">
        <v>372</v>
      </c>
      <c r="O443" s="13" t="s">
        <v>372</v>
      </c>
      <c r="P443" s="16">
        <f aca="true" t="shared" si="137" ref="P443:U443">P445</f>
        <v>11966.865</v>
      </c>
      <c r="Q443" s="16">
        <f t="shared" si="137"/>
        <v>15378.299</v>
      </c>
      <c r="R443" s="16">
        <f t="shared" si="137"/>
        <v>15378.299</v>
      </c>
      <c r="S443" s="16">
        <f t="shared" si="137"/>
        <v>15378.299</v>
      </c>
      <c r="T443" s="16">
        <f t="shared" si="137"/>
        <v>12252</v>
      </c>
      <c r="U443" s="16">
        <f t="shared" si="137"/>
        <v>12252</v>
      </c>
      <c r="V443" s="55" t="e">
        <f t="shared" si="133"/>
        <v>#VALUE!</v>
      </c>
    </row>
    <row r="444" spans="1:22" ht="90.75" customHeight="1">
      <c r="A444" s="159" t="s">
        <v>256</v>
      </c>
      <c r="B444" s="155" t="s">
        <v>222</v>
      </c>
      <c r="C444" s="17" t="s">
        <v>337</v>
      </c>
      <c r="D444" s="11">
        <v>805</v>
      </c>
      <c r="E444" s="15" t="s">
        <v>441</v>
      </c>
      <c r="F444" s="11">
        <v>4</v>
      </c>
      <c r="G444" s="15" t="s">
        <v>238</v>
      </c>
      <c r="H444" s="15"/>
      <c r="I444" s="18"/>
      <c r="J444" s="15"/>
      <c r="K444" s="13" t="s">
        <v>372</v>
      </c>
      <c r="L444" s="13" t="s">
        <v>372</v>
      </c>
      <c r="M444" s="13" t="s">
        <v>372</v>
      </c>
      <c r="N444" s="13" t="s">
        <v>372</v>
      </c>
      <c r="O444" s="13" t="s">
        <v>372</v>
      </c>
      <c r="P444" s="16" t="s">
        <v>372</v>
      </c>
      <c r="Q444" s="16" t="s">
        <v>372</v>
      </c>
      <c r="R444" s="16" t="s">
        <v>372</v>
      </c>
      <c r="S444" s="16" t="s">
        <v>372</v>
      </c>
      <c r="T444" s="16" t="s">
        <v>372</v>
      </c>
      <c r="U444" s="16" t="s">
        <v>372</v>
      </c>
      <c r="V444" s="55" t="e">
        <f t="shared" si="133"/>
        <v>#VALUE!</v>
      </c>
    </row>
    <row r="445" spans="1:22" ht="150" customHeight="1">
      <c r="A445" s="161"/>
      <c r="B445" s="156"/>
      <c r="C445" s="12" t="s">
        <v>17</v>
      </c>
      <c r="D445" s="11">
        <v>805</v>
      </c>
      <c r="E445" s="15" t="s">
        <v>441</v>
      </c>
      <c r="F445" s="11">
        <v>4</v>
      </c>
      <c r="G445" s="15" t="s">
        <v>238</v>
      </c>
      <c r="H445" s="15"/>
      <c r="I445" s="18"/>
      <c r="J445" s="15"/>
      <c r="K445" s="13" t="s">
        <v>372</v>
      </c>
      <c r="L445" s="13" t="s">
        <v>372</v>
      </c>
      <c r="M445" s="13" t="s">
        <v>372</v>
      </c>
      <c r="N445" s="13" t="s">
        <v>372</v>
      </c>
      <c r="O445" s="13" t="s">
        <v>372</v>
      </c>
      <c r="P445" s="16">
        <v>11966.865</v>
      </c>
      <c r="Q445" s="104">
        <v>15378.299</v>
      </c>
      <c r="R445" s="104">
        <v>15378.299</v>
      </c>
      <c r="S445" s="104">
        <v>15378.299</v>
      </c>
      <c r="T445" s="16">
        <v>12252</v>
      </c>
      <c r="U445" s="16">
        <v>12252</v>
      </c>
      <c r="V445" s="55" t="e">
        <f t="shared" si="133"/>
        <v>#VALUE!</v>
      </c>
    </row>
    <row r="446" spans="1:22" ht="31.5" customHeight="1">
      <c r="A446" s="120" t="s">
        <v>190</v>
      </c>
      <c r="B446" s="163" t="s">
        <v>272</v>
      </c>
      <c r="C446" s="17" t="s">
        <v>216</v>
      </c>
      <c r="D446" s="11" t="s">
        <v>329</v>
      </c>
      <c r="E446" s="15" t="s">
        <v>441</v>
      </c>
      <c r="F446" s="11">
        <v>5</v>
      </c>
      <c r="G446" s="15" t="s">
        <v>329</v>
      </c>
      <c r="H446" s="11" t="s">
        <v>329</v>
      </c>
      <c r="I446" s="11" t="s">
        <v>329</v>
      </c>
      <c r="J446" s="11" t="s">
        <v>329</v>
      </c>
      <c r="K446" s="13">
        <f aca="true" t="shared" si="138" ref="K446:U446">K447</f>
        <v>8031.5</v>
      </c>
      <c r="L446" s="13">
        <f t="shared" si="138"/>
        <v>7421.954</v>
      </c>
      <c r="M446" s="13">
        <f t="shared" si="138"/>
        <v>7484.606</v>
      </c>
      <c r="N446" s="13">
        <f t="shared" si="138"/>
        <v>8160.682</v>
      </c>
      <c r="O446" s="13">
        <f t="shared" si="138"/>
        <v>11625.791000000001</v>
      </c>
      <c r="P446" s="13">
        <f t="shared" si="138"/>
        <v>10349.284</v>
      </c>
      <c r="Q446" s="13">
        <f t="shared" si="138"/>
        <v>12081.514</v>
      </c>
      <c r="R446" s="13">
        <f>R447</f>
        <v>12081.514</v>
      </c>
      <c r="S446" s="79">
        <f t="shared" si="138"/>
        <v>12081.514</v>
      </c>
      <c r="T446" s="13">
        <f t="shared" si="138"/>
        <v>11680.596000000001</v>
      </c>
      <c r="U446" s="13">
        <f t="shared" si="138"/>
        <v>11697.216</v>
      </c>
      <c r="V446" s="55">
        <f t="shared" si="133"/>
        <v>112696.17099999999</v>
      </c>
    </row>
    <row r="447" spans="1:22" ht="21.75" customHeight="1">
      <c r="A447" s="120"/>
      <c r="B447" s="72"/>
      <c r="C447" s="105" t="s">
        <v>0</v>
      </c>
      <c r="D447" s="60" t="s">
        <v>329</v>
      </c>
      <c r="E447" s="76" t="s">
        <v>441</v>
      </c>
      <c r="F447" s="60">
        <v>5</v>
      </c>
      <c r="G447" s="76" t="s">
        <v>329</v>
      </c>
      <c r="H447" s="77"/>
      <c r="I447" s="60"/>
      <c r="J447" s="78"/>
      <c r="K447" s="79">
        <f>K450+K452+K454</f>
        <v>8031.5</v>
      </c>
      <c r="L447" s="79">
        <f>L450+L452+L454</f>
        <v>7421.954</v>
      </c>
      <c r="M447" s="79">
        <f>M450+M452+M454</f>
        <v>7484.606</v>
      </c>
      <c r="N447" s="79">
        <f>N450+N452+N454</f>
        <v>8160.682</v>
      </c>
      <c r="O447" s="79">
        <f>O450+O452+O454</f>
        <v>11625.791000000001</v>
      </c>
      <c r="P447" s="79">
        <f>P451+P452+P454</f>
        <v>10349.284</v>
      </c>
      <c r="Q447" s="79">
        <f>Q451+Q453+Q454</f>
        <v>12081.514</v>
      </c>
      <c r="R447" s="138">
        <f>R451+R453+R454</f>
        <v>12081.514</v>
      </c>
      <c r="S447" s="79">
        <f>S451+S453+S454</f>
        <v>12081.514</v>
      </c>
      <c r="T447" s="139">
        <f>T451+T453+T454</f>
        <v>11680.596000000001</v>
      </c>
      <c r="U447" s="79">
        <f>U451+U453+U454</f>
        <v>11697.216</v>
      </c>
      <c r="V447" s="55">
        <f t="shared" si="133"/>
        <v>112696.17099999999</v>
      </c>
    </row>
    <row r="448" spans="1:22" ht="42.75" customHeight="1">
      <c r="A448" s="120"/>
      <c r="B448" s="72"/>
      <c r="C448" s="107" t="s">
        <v>4</v>
      </c>
      <c r="D448" s="83"/>
      <c r="E448" s="82"/>
      <c r="F448" s="83"/>
      <c r="G448" s="82"/>
      <c r="H448" s="81"/>
      <c r="I448" s="81"/>
      <c r="J448" s="81"/>
      <c r="K448" s="84">
        <v>694.7</v>
      </c>
      <c r="L448" s="84">
        <v>487.5</v>
      </c>
      <c r="M448" s="84">
        <v>509.9</v>
      </c>
      <c r="N448" s="84">
        <v>455.4</v>
      </c>
      <c r="O448" s="84">
        <v>452.4</v>
      </c>
      <c r="P448" s="84">
        <v>0</v>
      </c>
      <c r="Q448" s="84">
        <v>0</v>
      </c>
      <c r="R448" s="140">
        <v>0</v>
      </c>
      <c r="S448" s="141">
        <v>0</v>
      </c>
      <c r="T448" s="91">
        <v>0</v>
      </c>
      <c r="U448" s="84">
        <v>0</v>
      </c>
      <c r="V448" s="55">
        <f t="shared" si="133"/>
        <v>2599.9</v>
      </c>
    </row>
    <row r="449" spans="1:22" ht="76.5" customHeight="1">
      <c r="A449" s="120"/>
      <c r="B449" s="72"/>
      <c r="C449" s="85" t="s">
        <v>8</v>
      </c>
      <c r="D449" s="61" t="s">
        <v>329</v>
      </c>
      <c r="E449" s="87" t="s">
        <v>441</v>
      </c>
      <c r="F449" s="61">
        <v>5</v>
      </c>
      <c r="G449" s="87" t="s">
        <v>329</v>
      </c>
      <c r="H449" s="81"/>
      <c r="I449" s="81"/>
      <c r="J449" s="81"/>
      <c r="K449" s="90">
        <v>694.7</v>
      </c>
      <c r="L449" s="90">
        <v>0</v>
      </c>
      <c r="M449" s="90">
        <v>509.9</v>
      </c>
      <c r="N449" s="90">
        <v>455.4</v>
      </c>
      <c r="O449" s="90">
        <v>452.4</v>
      </c>
      <c r="P449" s="90">
        <v>0</v>
      </c>
      <c r="Q449" s="90">
        <v>0</v>
      </c>
      <c r="R449" s="92">
        <v>0</v>
      </c>
      <c r="S449" s="108">
        <v>0</v>
      </c>
      <c r="T449" s="142">
        <v>0</v>
      </c>
      <c r="U449" s="90">
        <v>0</v>
      </c>
      <c r="V449" s="55">
        <f t="shared" si="133"/>
        <v>2112.4</v>
      </c>
    </row>
    <row r="450" spans="1:22" ht="113.25" customHeight="1">
      <c r="A450" s="97"/>
      <c r="B450" s="164"/>
      <c r="C450" s="85" t="s">
        <v>336</v>
      </c>
      <c r="D450" s="61">
        <v>805</v>
      </c>
      <c r="E450" s="87" t="s">
        <v>441</v>
      </c>
      <c r="F450" s="61">
        <v>5</v>
      </c>
      <c r="G450" s="87" t="s">
        <v>329</v>
      </c>
      <c r="H450" s="61" t="s">
        <v>329</v>
      </c>
      <c r="I450" s="61" t="s">
        <v>329</v>
      </c>
      <c r="J450" s="61" t="s">
        <v>329</v>
      </c>
      <c r="K450" s="90">
        <f>K457+K461+K484+K489+K495</f>
        <v>7683.5</v>
      </c>
      <c r="L450" s="90">
        <f>L457+L461+L484+L489+L495</f>
        <v>7334.954</v>
      </c>
      <c r="M450" s="90">
        <f>M457+M461+M484+M489+M495</f>
        <v>7397.606</v>
      </c>
      <c r="N450" s="90">
        <f>N457+N461+N484+N489+N495</f>
        <v>8073.682</v>
      </c>
      <c r="O450" s="90">
        <f>O457+O461+O484+O489+O495</f>
        <v>11538.791000000001</v>
      </c>
      <c r="P450" s="90" t="s">
        <v>372</v>
      </c>
      <c r="Q450" s="90" t="s">
        <v>372</v>
      </c>
      <c r="R450" s="90" t="s">
        <v>372</v>
      </c>
      <c r="S450" s="90" t="s">
        <v>372</v>
      </c>
      <c r="T450" s="90" t="s">
        <v>372</v>
      </c>
      <c r="U450" s="90" t="s">
        <v>372</v>
      </c>
      <c r="V450" s="55" t="e">
        <f t="shared" si="133"/>
        <v>#VALUE!</v>
      </c>
    </row>
    <row r="451" spans="1:22" ht="150.75" customHeight="1">
      <c r="A451" s="97"/>
      <c r="B451" s="164"/>
      <c r="C451" s="12" t="s">
        <v>10</v>
      </c>
      <c r="D451" s="61">
        <v>805</v>
      </c>
      <c r="E451" s="87" t="s">
        <v>441</v>
      </c>
      <c r="F451" s="61">
        <v>5</v>
      </c>
      <c r="G451" s="87" t="s">
        <v>329</v>
      </c>
      <c r="H451" s="61"/>
      <c r="I451" s="61"/>
      <c r="J451" s="61"/>
      <c r="K451" s="90" t="s">
        <v>372</v>
      </c>
      <c r="L451" s="90" t="s">
        <v>372</v>
      </c>
      <c r="M451" s="90" t="s">
        <v>372</v>
      </c>
      <c r="N451" s="90" t="s">
        <v>372</v>
      </c>
      <c r="O451" s="90" t="s">
        <v>372</v>
      </c>
      <c r="P451" s="90">
        <f aca="true" t="shared" si="139" ref="P451:U451">P458+P462+P485+P490+P496+P500</f>
        <v>10262.284</v>
      </c>
      <c r="Q451" s="90">
        <f t="shared" si="139"/>
        <v>11994.514</v>
      </c>
      <c r="R451" s="90">
        <f t="shared" si="139"/>
        <v>11994.514</v>
      </c>
      <c r="S451" s="90">
        <f t="shared" si="139"/>
        <v>11994.514</v>
      </c>
      <c r="T451" s="90">
        <f t="shared" si="139"/>
        <v>11586.497000000001</v>
      </c>
      <c r="U451" s="90">
        <f t="shared" si="139"/>
        <v>11599.353000000001</v>
      </c>
      <c r="V451" s="55" t="e">
        <f t="shared" si="133"/>
        <v>#VALUE!</v>
      </c>
    </row>
    <row r="452" spans="1:22" ht="81" customHeight="1">
      <c r="A452" s="97"/>
      <c r="B452" s="164"/>
      <c r="C452" s="12" t="s">
        <v>82</v>
      </c>
      <c r="D452" s="11">
        <v>813</v>
      </c>
      <c r="E452" s="15" t="s">
        <v>441</v>
      </c>
      <c r="F452" s="11">
        <v>5</v>
      </c>
      <c r="G452" s="15" t="s">
        <v>329</v>
      </c>
      <c r="H452" s="11" t="s">
        <v>329</v>
      </c>
      <c r="I452" s="11" t="s">
        <v>329</v>
      </c>
      <c r="J452" s="11" t="s">
        <v>329</v>
      </c>
      <c r="K452" s="13">
        <f aca="true" t="shared" si="140" ref="K452:P452">K482</f>
        <v>348</v>
      </c>
      <c r="L452" s="13">
        <f t="shared" si="140"/>
        <v>87</v>
      </c>
      <c r="M452" s="13">
        <f t="shared" si="140"/>
        <v>87</v>
      </c>
      <c r="N452" s="13">
        <f t="shared" si="140"/>
        <v>87</v>
      </c>
      <c r="O452" s="13">
        <f t="shared" si="140"/>
        <v>87</v>
      </c>
      <c r="P452" s="13">
        <f t="shared" si="140"/>
        <v>87</v>
      </c>
      <c r="Q452" s="57" t="s">
        <v>372</v>
      </c>
      <c r="R452" s="57" t="s">
        <v>372</v>
      </c>
      <c r="S452" s="57" t="s">
        <v>372</v>
      </c>
      <c r="T452" s="57" t="s">
        <v>372</v>
      </c>
      <c r="U452" s="57" t="s">
        <v>372</v>
      </c>
      <c r="V452" s="55">
        <f>K452+L452+M452+N452+O452+P452+Q453+R453+S453+T453+U453</f>
        <v>1235.962</v>
      </c>
    </row>
    <row r="453" spans="1:22" ht="81" customHeight="1">
      <c r="A453" s="97"/>
      <c r="B453" s="164"/>
      <c r="C453" s="12" t="s">
        <v>84</v>
      </c>
      <c r="D453" s="11">
        <v>813</v>
      </c>
      <c r="E453" s="15" t="s">
        <v>441</v>
      </c>
      <c r="F453" s="11">
        <v>5</v>
      </c>
      <c r="G453" s="15" t="s">
        <v>329</v>
      </c>
      <c r="H453" s="11"/>
      <c r="I453" s="11"/>
      <c r="J453" s="11"/>
      <c r="K453" s="13" t="s">
        <v>372</v>
      </c>
      <c r="L453" s="13" t="s">
        <v>372</v>
      </c>
      <c r="M453" s="13" t="s">
        <v>372</v>
      </c>
      <c r="N453" s="13" t="s">
        <v>372</v>
      </c>
      <c r="O453" s="13" t="s">
        <v>372</v>
      </c>
      <c r="P453" s="13" t="s">
        <v>372</v>
      </c>
      <c r="Q453" s="13">
        <f>Q483</f>
        <v>87</v>
      </c>
      <c r="R453" s="13">
        <f>R483</f>
        <v>87</v>
      </c>
      <c r="S453" s="13">
        <f>S483</f>
        <v>87</v>
      </c>
      <c r="T453" s="13">
        <f>T483</f>
        <v>94.099</v>
      </c>
      <c r="U453" s="13">
        <f>U483</f>
        <v>97.863</v>
      </c>
      <c r="V453" s="55"/>
    </row>
    <row r="454" spans="1:22" ht="57.75" customHeight="1">
      <c r="A454" s="97"/>
      <c r="B454" s="164"/>
      <c r="C454" s="12" t="s">
        <v>273</v>
      </c>
      <c r="D454" s="11">
        <v>804</v>
      </c>
      <c r="E454" s="15" t="s">
        <v>441</v>
      </c>
      <c r="F454" s="11">
        <v>5</v>
      </c>
      <c r="G454" s="15" t="s">
        <v>329</v>
      </c>
      <c r="H454" s="11" t="s">
        <v>329</v>
      </c>
      <c r="I454" s="11" t="s">
        <v>329</v>
      </c>
      <c r="J454" s="11" t="s">
        <v>329</v>
      </c>
      <c r="K454" s="13">
        <f>K481</f>
        <v>0</v>
      </c>
      <c r="L454" s="13">
        <f aca="true" t="shared" si="141" ref="L454:U454">L481</f>
        <v>0</v>
      </c>
      <c r="M454" s="13">
        <f t="shared" si="141"/>
        <v>0</v>
      </c>
      <c r="N454" s="13">
        <f t="shared" si="141"/>
        <v>0</v>
      </c>
      <c r="O454" s="13">
        <f t="shared" si="141"/>
        <v>0</v>
      </c>
      <c r="P454" s="13">
        <f t="shared" si="141"/>
        <v>0</v>
      </c>
      <c r="Q454" s="13">
        <f t="shared" si="141"/>
        <v>0</v>
      </c>
      <c r="R454" s="13">
        <f t="shared" si="141"/>
        <v>0</v>
      </c>
      <c r="S454" s="13">
        <f t="shared" si="141"/>
        <v>0</v>
      </c>
      <c r="T454" s="13">
        <f t="shared" si="141"/>
        <v>0</v>
      </c>
      <c r="U454" s="13">
        <f t="shared" si="141"/>
        <v>0</v>
      </c>
      <c r="V454" s="55">
        <f t="shared" si="133"/>
        <v>0</v>
      </c>
    </row>
    <row r="455" spans="1:22" ht="26.25" customHeight="1">
      <c r="A455" s="159" t="s">
        <v>132</v>
      </c>
      <c r="B455" s="155" t="s">
        <v>274</v>
      </c>
      <c r="C455" s="17" t="s">
        <v>216</v>
      </c>
      <c r="D455" s="10" t="s">
        <v>329</v>
      </c>
      <c r="E455" s="18" t="s">
        <v>441</v>
      </c>
      <c r="F455" s="10">
        <v>5</v>
      </c>
      <c r="G455" s="18" t="s">
        <v>439</v>
      </c>
      <c r="H455" s="11">
        <v>1003</v>
      </c>
      <c r="I455" s="18" t="s">
        <v>409</v>
      </c>
      <c r="J455" s="11" t="s">
        <v>329</v>
      </c>
      <c r="K455" s="13">
        <v>0</v>
      </c>
      <c r="L455" s="13">
        <v>0</v>
      </c>
      <c r="M455" s="13">
        <v>0</v>
      </c>
      <c r="N455" s="13">
        <v>0</v>
      </c>
      <c r="O455" s="13">
        <v>0</v>
      </c>
      <c r="P455" s="13">
        <v>0</v>
      </c>
      <c r="Q455" s="13">
        <v>0</v>
      </c>
      <c r="R455" s="13">
        <v>0</v>
      </c>
      <c r="S455" s="13">
        <v>0</v>
      </c>
      <c r="T455" s="13">
        <v>0</v>
      </c>
      <c r="U455" s="13">
        <v>0</v>
      </c>
      <c r="V455" s="55">
        <f t="shared" si="133"/>
        <v>0</v>
      </c>
    </row>
    <row r="456" spans="1:22" ht="23.25" customHeight="1">
      <c r="A456" s="162"/>
      <c r="B456" s="126"/>
      <c r="C456" s="12" t="s">
        <v>460</v>
      </c>
      <c r="D456" s="10" t="s">
        <v>329</v>
      </c>
      <c r="E456" s="18" t="s">
        <v>441</v>
      </c>
      <c r="F456" s="10">
        <v>5</v>
      </c>
      <c r="G456" s="18" t="s">
        <v>439</v>
      </c>
      <c r="H456" s="11">
        <v>1003</v>
      </c>
      <c r="I456" s="18" t="s">
        <v>409</v>
      </c>
      <c r="J456" s="11" t="s">
        <v>329</v>
      </c>
      <c r="K456" s="13">
        <v>0</v>
      </c>
      <c r="L456" s="13">
        <v>0</v>
      </c>
      <c r="M456" s="13">
        <v>0</v>
      </c>
      <c r="N456" s="13">
        <v>0</v>
      </c>
      <c r="O456" s="13">
        <v>0</v>
      </c>
      <c r="P456" s="13">
        <v>0</v>
      </c>
      <c r="Q456" s="13">
        <v>0</v>
      </c>
      <c r="R456" s="13">
        <v>0</v>
      </c>
      <c r="S456" s="13">
        <v>0</v>
      </c>
      <c r="T456" s="13">
        <v>0</v>
      </c>
      <c r="U456" s="13">
        <v>0</v>
      </c>
      <c r="V456" s="55">
        <f t="shared" si="133"/>
        <v>0</v>
      </c>
    </row>
    <row r="457" spans="1:22" ht="60" customHeight="1">
      <c r="A457" s="162"/>
      <c r="B457" s="126"/>
      <c r="C457" s="12" t="s">
        <v>337</v>
      </c>
      <c r="D457" s="10">
        <v>805</v>
      </c>
      <c r="E457" s="18" t="s">
        <v>441</v>
      </c>
      <c r="F457" s="10">
        <v>5</v>
      </c>
      <c r="G457" s="18" t="s">
        <v>439</v>
      </c>
      <c r="H457" s="11">
        <v>1003</v>
      </c>
      <c r="I457" s="18" t="s">
        <v>409</v>
      </c>
      <c r="J457" s="11" t="s">
        <v>329</v>
      </c>
      <c r="K457" s="13">
        <v>0</v>
      </c>
      <c r="L457" s="13">
        <v>0</v>
      </c>
      <c r="M457" s="13">
        <v>0</v>
      </c>
      <c r="N457" s="13">
        <v>0</v>
      </c>
      <c r="O457" s="13">
        <v>0</v>
      </c>
      <c r="P457" s="13" t="s">
        <v>372</v>
      </c>
      <c r="Q457" s="13" t="s">
        <v>372</v>
      </c>
      <c r="R457" s="13" t="s">
        <v>372</v>
      </c>
      <c r="S457" s="13" t="s">
        <v>372</v>
      </c>
      <c r="T457" s="13" t="s">
        <v>372</v>
      </c>
      <c r="U457" s="13" t="s">
        <v>372</v>
      </c>
      <c r="V457" s="55" t="e">
        <f t="shared" si="133"/>
        <v>#VALUE!</v>
      </c>
    </row>
    <row r="458" spans="1:22" ht="113.25" customHeight="1">
      <c r="A458" s="160"/>
      <c r="B458" s="158"/>
      <c r="C458" s="12" t="s">
        <v>17</v>
      </c>
      <c r="D458" s="10">
        <v>805</v>
      </c>
      <c r="E458" s="18" t="s">
        <v>441</v>
      </c>
      <c r="F458" s="10">
        <v>5</v>
      </c>
      <c r="G458" s="18" t="s">
        <v>439</v>
      </c>
      <c r="H458" s="11"/>
      <c r="I458" s="18"/>
      <c r="J458" s="11"/>
      <c r="K458" s="13" t="s">
        <v>372</v>
      </c>
      <c r="L458" s="13" t="s">
        <v>372</v>
      </c>
      <c r="M458" s="13" t="s">
        <v>372</v>
      </c>
      <c r="N458" s="13" t="s">
        <v>372</v>
      </c>
      <c r="O458" s="13" t="s">
        <v>372</v>
      </c>
      <c r="P458" s="13">
        <v>0</v>
      </c>
      <c r="Q458" s="13">
        <v>0</v>
      </c>
      <c r="R458" s="13">
        <v>0</v>
      </c>
      <c r="S458" s="16">
        <v>0</v>
      </c>
      <c r="T458" s="13">
        <v>0</v>
      </c>
      <c r="U458" s="13">
        <v>0</v>
      </c>
      <c r="V458" s="55" t="e">
        <f t="shared" si="133"/>
        <v>#VALUE!</v>
      </c>
    </row>
    <row r="459" spans="1:22" ht="25.5" customHeight="1">
      <c r="A459" s="159" t="s">
        <v>133</v>
      </c>
      <c r="B459" s="159" t="s">
        <v>378</v>
      </c>
      <c r="C459" s="17" t="s">
        <v>216</v>
      </c>
      <c r="D459" s="11" t="s">
        <v>329</v>
      </c>
      <c r="E459" s="18" t="s">
        <v>441</v>
      </c>
      <c r="F459" s="10">
        <v>5</v>
      </c>
      <c r="G459" s="18" t="s">
        <v>440</v>
      </c>
      <c r="H459" s="11" t="s">
        <v>329</v>
      </c>
      <c r="I459" s="60" t="s">
        <v>329</v>
      </c>
      <c r="J459" s="60" t="s">
        <v>329</v>
      </c>
      <c r="K459" s="79">
        <f aca="true" t="shared" si="142" ref="K459:U459">K460</f>
        <v>6268.8</v>
      </c>
      <c r="L459" s="79">
        <f t="shared" si="142"/>
        <v>6215.704</v>
      </c>
      <c r="M459" s="79">
        <f t="shared" si="142"/>
        <v>5953.979</v>
      </c>
      <c r="N459" s="79">
        <f t="shared" si="142"/>
        <v>6684.555</v>
      </c>
      <c r="O459" s="79">
        <f t="shared" si="142"/>
        <v>10152.664</v>
      </c>
      <c r="P459" s="79">
        <f t="shared" si="142"/>
        <v>0</v>
      </c>
      <c r="Q459" s="79">
        <f t="shared" si="142"/>
        <v>0</v>
      </c>
      <c r="R459" s="79">
        <f t="shared" si="142"/>
        <v>0</v>
      </c>
      <c r="S459" s="79">
        <f t="shared" si="142"/>
        <v>0</v>
      </c>
      <c r="T459" s="79">
        <f t="shared" si="142"/>
        <v>0</v>
      </c>
      <c r="U459" s="79">
        <f t="shared" si="142"/>
        <v>0</v>
      </c>
      <c r="V459" s="55">
        <f t="shared" si="133"/>
        <v>35275.702000000005</v>
      </c>
    </row>
    <row r="460" spans="1:22" ht="26.25" customHeight="1">
      <c r="A460" s="162"/>
      <c r="B460" s="162"/>
      <c r="C460" s="12" t="s">
        <v>460</v>
      </c>
      <c r="D460" s="11" t="s">
        <v>329</v>
      </c>
      <c r="E460" s="18" t="s">
        <v>441</v>
      </c>
      <c r="F460" s="10">
        <v>5</v>
      </c>
      <c r="G460" s="18" t="s">
        <v>440</v>
      </c>
      <c r="H460" s="11"/>
      <c r="I460" s="11"/>
      <c r="J460" s="11"/>
      <c r="K460" s="13">
        <f>K461</f>
        <v>6268.8</v>
      </c>
      <c r="L460" s="13">
        <f>L461</f>
        <v>6215.704</v>
      </c>
      <c r="M460" s="13">
        <f>M461</f>
        <v>5953.979</v>
      </c>
      <c r="N460" s="13">
        <f>N461</f>
        <v>6684.555</v>
      </c>
      <c r="O460" s="13">
        <f>O461</f>
        <v>10152.664</v>
      </c>
      <c r="P460" s="13">
        <f aca="true" t="shared" si="143" ref="P460:U460">P462</f>
        <v>0</v>
      </c>
      <c r="Q460" s="13">
        <f t="shared" si="143"/>
        <v>0</v>
      </c>
      <c r="R460" s="13">
        <f t="shared" si="143"/>
        <v>0</v>
      </c>
      <c r="S460" s="13">
        <f t="shared" si="143"/>
        <v>0</v>
      </c>
      <c r="T460" s="13">
        <f t="shared" si="143"/>
        <v>0</v>
      </c>
      <c r="U460" s="13">
        <f t="shared" si="143"/>
        <v>0</v>
      </c>
      <c r="V460" s="55">
        <f t="shared" si="133"/>
        <v>35275.702000000005</v>
      </c>
    </row>
    <row r="461" spans="1:22" ht="61.5" customHeight="1">
      <c r="A461" s="162"/>
      <c r="B461" s="162"/>
      <c r="C461" s="12" t="s">
        <v>337</v>
      </c>
      <c r="D461" s="11">
        <v>805</v>
      </c>
      <c r="E461" s="18" t="s">
        <v>441</v>
      </c>
      <c r="F461" s="10">
        <v>5</v>
      </c>
      <c r="G461" s="18" t="s">
        <v>440</v>
      </c>
      <c r="H461" s="11"/>
      <c r="I461" s="11"/>
      <c r="J461" s="11"/>
      <c r="K461" s="13">
        <v>6268.8</v>
      </c>
      <c r="L461" s="13">
        <v>6215.704</v>
      </c>
      <c r="M461" s="13">
        <v>5953.979</v>
      </c>
      <c r="N461" s="13">
        <f>N463+N465+N467+N469+N471+N473+N475+N477</f>
        <v>6684.555</v>
      </c>
      <c r="O461" s="13">
        <f>O463+O465+O467+O469+O471+O473+O475+O477</f>
        <v>10152.664</v>
      </c>
      <c r="P461" s="13" t="s">
        <v>372</v>
      </c>
      <c r="Q461" s="13" t="s">
        <v>372</v>
      </c>
      <c r="R461" s="13" t="s">
        <v>372</v>
      </c>
      <c r="S461" s="13" t="s">
        <v>372</v>
      </c>
      <c r="T461" s="13" t="s">
        <v>372</v>
      </c>
      <c r="U461" s="13" t="s">
        <v>372</v>
      </c>
      <c r="V461" s="55" t="e">
        <f t="shared" si="133"/>
        <v>#VALUE!</v>
      </c>
    </row>
    <row r="462" spans="1:22" ht="96.75" customHeight="1">
      <c r="A462" s="158"/>
      <c r="B462" s="158"/>
      <c r="C462" s="12" t="s">
        <v>17</v>
      </c>
      <c r="D462" s="11">
        <v>805</v>
      </c>
      <c r="E462" s="18" t="s">
        <v>441</v>
      </c>
      <c r="F462" s="10">
        <v>5</v>
      </c>
      <c r="G462" s="18" t="s">
        <v>440</v>
      </c>
      <c r="H462" s="11"/>
      <c r="I462" s="10"/>
      <c r="J462" s="11"/>
      <c r="K462" s="13" t="s">
        <v>372</v>
      </c>
      <c r="L462" s="13" t="s">
        <v>372</v>
      </c>
      <c r="M462" s="13" t="s">
        <v>372</v>
      </c>
      <c r="N462" s="13" t="s">
        <v>372</v>
      </c>
      <c r="O462" s="13" t="s">
        <v>372</v>
      </c>
      <c r="P462" s="13">
        <f aca="true" t="shared" si="144" ref="P462:U462">P464+P466+P468+P470+P472+P474+P476+P478</f>
        <v>0</v>
      </c>
      <c r="Q462" s="13">
        <f t="shared" si="144"/>
        <v>0</v>
      </c>
      <c r="R462" s="13">
        <f t="shared" si="144"/>
        <v>0</v>
      </c>
      <c r="S462" s="13">
        <f t="shared" si="144"/>
        <v>0</v>
      </c>
      <c r="T462" s="13">
        <f t="shared" si="144"/>
        <v>0</v>
      </c>
      <c r="U462" s="13">
        <f t="shared" si="144"/>
        <v>0</v>
      </c>
      <c r="V462" s="55" t="e">
        <f t="shared" si="133"/>
        <v>#VALUE!</v>
      </c>
    </row>
    <row r="463" spans="1:22" ht="99.75" customHeight="1">
      <c r="A463" s="155" t="s">
        <v>134</v>
      </c>
      <c r="B463" s="155" t="s">
        <v>416</v>
      </c>
      <c r="C463" s="17" t="s">
        <v>377</v>
      </c>
      <c r="D463" s="11">
        <v>805</v>
      </c>
      <c r="E463" s="18" t="s">
        <v>441</v>
      </c>
      <c r="F463" s="10">
        <v>5</v>
      </c>
      <c r="G463" s="18" t="s">
        <v>440</v>
      </c>
      <c r="H463" s="11">
        <v>1003</v>
      </c>
      <c r="I463" s="10" t="s">
        <v>317</v>
      </c>
      <c r="J463" s="11">
        <v>600</v>
      </c>
      <c r="K463" s="16">
        <v>0</v>
      </c>
      <c r="L463" s="16">
        <v>0</v>
      </c>
      <c r="M463" s="13">
        <v>0</v>
      </c>
      <c r="N463" s="13">
        <v>6684.555</v>
      </c>
      <c r="O463" s="13">
        <v>10152.664</v>
      </c>
      <c r="P463" s="13" t="s">
        <v>372</v>
      </c>
      <c r="Q463" s="13" t="s">
        <v>372</v>
      </c>
      <c r="R463" s="13" t="s">
        <v>372</v>
      </c>
      <c r="S463" s="13" t="s">
        <v>372</v>
      </c>
      <c r="T463" s="13" t="s">
        <v>372</v>
      </c>
      <c r="U463" s="13" t="s">
        <v>372</v>
      </c>
      <c r="V463" s="55" t="s">
        <v>372</v>
      </c>
    </row>
    <row r="464" spans="1:22" ht="94.5" customHeight="1">
      <c r="A464" s="158"/>
      <c r="B464" s="158"/>
      <c r="C464" s="12" t="s">
        <v>17</v>
      </c>
      <c r="D464" s="11">
        <v>805</v>
      </c>
      <c r="E464" s="18" t="s">
        <v>441</v>
      </c>
      <c r="F464" s="10">
        <v>5</v>
      </c>
      <c r="G464" s="18" t="s">
        <v>440</v>
      </c>
      <c r="H464" s="11"/>
      <c r="I464" s="10"/>
      <c r="J464" s="11"/>
      <c r="K464" s="13" t="s">
        <v>372</v>
      </c>
      <c r="L464" s="13" t="s">
        <v>372</v>
      </c>
      <c r="M464" s="13" t="s">
        <v>372</v>
      </c>
      <c r="N464" s="13" t="s">
        <v>372</v>
      </c>
      <c r="O464" s="13" t="s">
        <v>372</v>
      </c>
      <c r="P464" s="13">
        <v>0</v>
      </c>
      <c r="Q464" s="13">
        <v>0</v>
      </c>
      <c r="R464" s="13">
        <v>0</v>
      </c>
      <c r="S464" s="16">
        <v>0</v>
      </c>
      <c r="T464" s="13">
        <v>0</v>
      </c>
      <c r="U464" s="13">
        <v>0</v>
      </c>
      <c r="V464" s="55" t="e">
        <f t="shared" si="133"/>
        <v>#VALUE!</v>
      </c>
    </row>
    <row r="465" spans="1:22" ht="98.25" customHeight="1">
      <c r="A465" s="159" t="s">
        <v>135</v>
      </c>
      <c r="B465" s="155" t="s">
        <v>417</v>
      </c>
      <c r="C465" s="12" t="s">
        <v>377</v>
      </c>
      <c r="D465" s="11">
        <v>805</v>
      </c>
      <c r="E465" s="18" t="s">
        <v>441</v>
      </c>
      <c r="F465" s="10">
        <v>5</v>
      </c>
      <c r="G465" s="18" t="s">
        <v>440</v>
      </c>
      <c r="H465" s="11">
        <v>1003</v>
      </c>
      <c r="I465" s="10" t="s">
        <v>317</v>
      </c>
      <c r="J465" s="11">
        <v>600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 t="s">
        <v>372</v>
      </c>
      <c r="Q465" s="16" t="s">
        <v>372</v>
      </c>
      <c r="R465" s="16" t="s">
        <v>372</v>
      </c>
      <c r="S465" s="16" t="s">
        <v>372</v>
      </c>
      <c r="T465" s="16" t="s">
        <v>372</v>
      </c>
      <c r="U465" s="16" t="s">
        <v>372</v>
      </c>
      <c r="V465" s="55" t="e">
        <f t="shared" si="133"/>
        <v>#VALUE!</v>
      </c>
    </row>
    <row r="466" spans="1:22" ht="98.25" customHeight="1">
      <c r="A466" s="161"/>
      <c r="B466" s="156"/>
      <c r="C466" s="12" t="s">
        <v>17</v>
      </c>
      <c r="D466" s="11">
        <v>805</v>
      </c>
      <c r="E466" s="18" t="s">
        <v>441</v>
      </c>
      <c r="F466" s="10">
        <v>5</v>
      </c>
      <c r="G466" s="18" t="s">
        <v>440</v>
      </c>
      <c r="H466" s="11"/>
      <c r="I466" s="10"/>
      <c r="J466" s="11"/>
      <c r="K466" s="16" t="s">
        <v>372</v>
      </c>
      <c r="L466" s="16" t="s">
        <v>372</v>
      </c>
      <c r="M466" s="16" t="s">
        <v>372</v>
      </c>
      <c r="N466" s="16" t="s">
        <v>372</v>
      </c>
      <c r="O466" s="16" t="s">
        <v>372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  <c r="V466" s="55" t="e">
        <f t="shared" si="133"/>
        <v>#VALUE!</v>
      </c>
    </row>
    <row r="467" spans="1:22" ht="112.5" customHeight="1">
      <c r="A467" s="159" t="s">
        <v>136</v>
      </c>
      <c r="B467" s="155" t="s">
        <v>418</v>
      </c>
      <c r="C467" s="12" t="s">
        <v>377</v>
      </c>
      <c r="D467" s="11">
        <v>805</v>
      </c>
      <c r="E467" s="18" t="s">
        <v>441</v>
      </c>
      <c r="F467" s="10">
        <v>5</v>
      </c>
      <c r="G467" s="18" t="s">
        <v>440</v>
      </c>
      <c r="H467" s="11">
        <v>1003</v>
      </c>
      <c r="I467" s="10" t="s">
        <v>317</v>
      </c>
      <c r="J467" s="11">
        <v>600</v>
      </c>
      <c r="K467" s="16">
        <v>0</v>
      </c>
      <c r="L467" s="16">
        <v>0</v>
      </c>
      <c r="M467" s="16">
        <v>0</v>
      </c>
      <c r="N467" s="16">
        <v>0</v>
      </c>
      <c r="O467" s="16">
        <v>0</v>
      </c>
      <c r="P467" s="16" t="s">
        <v>372</v>
      </c>
      <c r="Q467" s="16" t="s">
        <v>372</v>
      </c>
      <c r="R467" s="16" t="s">
        <v>372</v>
      </c>
      <c r="S467" s="16" t="s">
        <v>372</v>
      </c>
      <c r="T467" s="16" t="s">
        <v>372</v>
      </c>
      <c r="U467" s="16" t="s">
        <v>372</v>
      </c>
      <c r="V467" s="55" t="e">
        <f t="shared" si="133"/>
        <v>#VALUE!</v>
      </c>
    </row>
    <row r="468" spans="1:22" ht="120" customHeight="1">
      <c r="A468" s="161"/>
      <c r="B468" s="156"/>
      <c r="C468" s="12" t="s">
        <v>17</v>
      </c>
      <c r="D468" s="11">
        <v>805</v>
      </c>
      <c r="E468" s="18" t="s">
        <v>441</v>
      </c>
      <c r="F468" s="10">
        <v>5</v>
      </c>
      <c r="G468" s="18" t="s">
        <v>440</v>
      </c>
      <c r="H468" s="11"/>
      <c r="I468" s="10"/>
      <c r="J468" s="11"/>
      <c r="K468" s="16" t="s">
        <v>372</v>
      </c>
      <c r="L468" s="16" t="s">
        <v>372</v>
      </c>
      <c r="M468" s="16" t="s">
        <v>372</v>
      </c>
      <c r="N468" s="16" t="s">
        <v>372</v>
      </c>
      <c r="O468" s="16" t="s">
        <v>372</v>
      </c>
      <c r="P468" s="16">
        <v>0</v>
      </c>
      <c r="Q468" s="16">
        <v>0</v>
      </c>
      <c r="R468" s="16">
        <v>0</v>
      </c>
      <c r="S468" s="16">
        <v>0</v>
      </c>
      <c r="T468" s="16">
        <v>0</v>
      </c>
      <c r="U468" s="16">
        <v>0</v>
      </c>
      <c r="V468" s="55" t="e">
        <f t="shared" si="133"/>
        <v>#VALUE!</v>
      </c>
    </row>
    <row r="469" spans="1:22" ht="99.75" customHeight="1">
      <c r="A469" s="159" t="s">
        <v>137</v>
      </c>
      <c r="B469" s="155" t="s">
        <v>419</v>
      </c>
      <c r="C469" s="12" t="s">
        <v>377</v>
      </c>
      <c r="D469" s="11">
        <v>805</v>
      </c>
      <c r="E469" s="18" t="s">
        <v>441</v>
      </c>
      <c r="F469" s="10">
        <v>5</v>
      </c>
      <c r="G469" s="18" t="s">
        <v>440</v>
      </c>
      <c r="H469" s="11">
        <v>1003</v>
      </c>
      <c r="I469" s="10" t="s">
        <v>317</v>
      </c>
      <c r="J469" s="11">
        <v>600</v>
      </c>
      <c r="K469" s="16">
        <v>0</v>
      </c>
      <c r="L469" s="16">
        <v>0</v>
      </c>
      <c r="M469" s="16">
        <v>0</v>
      </c>
      <c r="N469" s="16">
        <v>0</v>
      </c>
      <c r="O469" s="16">
        <v>0</v>
      </c>
      <c r="P469" s="16" t="s">
        <v>372</v>
      </c>
      <c r="Q469" s="16" t="s">
        <v>372</v>
      </c>
      <c r="R469" s="16" t="s">
        <v>372</v>
      </c>
      <c r="S469" s="16" t="s">
        <v>372</v>
      </c>
      <c r="T469" s="16" t="s">
        <v>372</v>
      </c>
      <c r="U469" s="16" t="s">
        <v>372</v>
      </c>
      <c r="V469" s="55" t="e">
        <f t="shared" si="133"/>
        <v>#VALUE!</v>
      </c>
    </row>
    <row r="470" spans="1:22" ht="93" customHeight="1">
      <c r="A470" s="161"/>
      <c r="B470" s="156"/>
      <c r="C470" s="12" t="s">
        <v>17</v>
      </c>
      <c r="D470" s="11">
        <v>805</v>
      </c>
      <c r="E470" s="18" t="s">
        <v>441</v>
      </c>
      <c r="F470" s="10">
        <v>5</v>
      </c>
      <c r="G470" s="18" t="s">
        <v>440</v>
      </c>
      <c r="H470" s="11"/>
      <c r="I470" s="10"/>
      <c r="J470" s="11"/>
      <c r="K470" s="16" t="s">
        <v>372</v>
      </c>
      <c r="L470" s="16" t="s">
        <v>372</v>
      </c>
      <c r="M470" s="16" t="s">
        <v>372</v>
      </c>
      <c r="N470" s="16" t="s">
        <v>372</v>
      </c>
      <c r="O470" s="16" t="s">
        <v>372</v>
      </c>
      <c r="P470" s="16"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  <c r="V470" s="55" t="e">
        <f t="shared" si="133"/>
        <v>#VALUE!</v>
      </c>
    </row>
    <row r="471" spans="1:22" ht="106.5" customHeight="1">
      <c r="A471" s="159" t="s">
        <v>138</v>
      </c>
      <c r="B471" s="155" t="s">
        <v>420</v>
      </c>
      <c r="C471" s="12" t="s">
        <v>377</v>
      </c>
      <c r="D471" s="11">
        <v>805</v>
      </c>
      <c r="E471" s="18" t="s">
        <v>441</v>
      </c>
      <c r="F471" s="10">
        <v>5</v>
      </c>
      <c r="G471" s="18" t="s">
        <v>440</v>
      </c>
      <c r="H471" s="11">
        <v>1003</v>
      </c>
      <c r="I471" s="10" t="s">
        <v>317</v>
      </c>
      <c r="J471" s="11">
        <v>600</v>
      </c>
      <c r="K471" s="16">
        <v>0</v>
      </c>
      <c r="L471" s="16">
        <v>0</v>
      </c>
      <c r="M471" s="16">
        <v>0</v>
      </c>
      <c r="N471" s="16">
        <v>0</v>
      </c>
      <c r="O471" s="16">
        <v>0</v>
      </c>
      <c r="P471" s="16" t="s">
        <v>372</v>
      </c>
      <c r="Q471" s="16" t="s">
        <v>372</v>
      </c>
      <c r="R471" s="16" t="s">
        <v>372</v>
      </c>
      <c r="S471" s="16" t="s">
        <v>372</v>
      </c>
      <c r="T471" s="16" t="s">
        <v>372</v>
      </c>
      <c r="U471" s="16" t="s">
        <v>372</v>
      </c>
      <c r="V471" s="55" t="e">
        <f t="shared" si="133"/>
        <v>#VALUE!</v>
      </c>
    </row>
    <row r="472" spans="1:22" ht="96" customHeight="1">
      <c r="A472" s="161"/>
      <c r="B472" s="156"/>
      <c r="C472" s="12" t="s">
        <v>17</v>
      </c>
      <c r="D472" s="11">
        <v>805</v>
      </c>
      <c r="E472" s="18" t="s">
        <v>441</v>
      </c>
      <c r="F472" s="10">
        <v>5</v>
      </c>
      <c r="G472" s="18" t="s">
        <v>440</v>
      </c>
      <c r="H472" s="11"/>
      <c r="I472" s="10"/>
      <c r="J472" s="11"/>
      <c r="K472" s="16" t="s">
        <v>372</v>
      </c>
      <c r="L472" s="16" t="s">
        <v>372</v>
      </c>
      <c r="M472" s="16" t="s">
        <v>372</v>
      </c>
      <c r="N472" s="16" t="s">
        <v>372</v>
      </c>
      <c r="O472" s="16"/>
      <c r="P472" s="16">
        <v>0</v>
      </c>
      <c r="Q472" s="16">
        <v>0</v>
      </c>
      <c r="R472" s="16">
        <v>0</v>
      </c>
      <c r="S472" s="16">
        <v>0</v>
      </c>
      <c r="T472" s="16">
        <v>0</v>
      </c>
      <c r="U472" s="16">
        <v>0</v>
      </c>
      <c r="V472" s="55" t="e">
        <f t="shared" si="133"/>
        <v>#VALUE!</v>
      </c>
    </row>
    <row r="473" spans="1:22" ht="102" customHeight="1">
      <c r="A473" s="159" t="s">
        <v>139</v>
      </c>
      <c r="B473" s="155" t="s">
        <v>421</v>
      </c>
      <c r="C473" s="12" t="s">
        <v>377</v>
      </c>
      <c r="D473" s="11">
        <v>805</v>
      </c>
      <c r="E473" s="18" t="s">
        <v>441</v>
      </c>
      <c r="F473" s="10">
        <v>5</v>
      </c>
      <c r="G473" s="18" t="s">
        <v>440</v>
      </c>
      <c r="H473" s="11">
        <v>1003</v>
      </c>
      <c r="I473" s="10" t="s">
        <v>317</v>
      </c>
      <c r="J473" s="11">
        <v>600</v>
      </c>
      <c r="K473" s="16">
        <v>0</v>
      </c>
      <c r="L473" s="16">
        <v>0</v>
      </c>
      <c r="M473" s="16">
        <v>0</v>
      </c>
      <c r="N473" s="16">
        <v>0</v>
      </c>
      <c r="O473" s="16">
        <v>0</v>
      </c>
      <c r="P473" s="16" t="s">
        <v>372</v>
      </c>
      <c r="Q473" s="16" t="s">
        <v>372</v>
      </c>
      <c r="R473" s="16" t="s">
        <v>372</v>
      </c>
      <c r="S473" s="16" t="s">
        <v>372</v>
      </c>
      <c r="T473" s="16" t="s">
        <v>372</v>
      </c>
      <c r="U473" s="16" t="s">
        <v>372</v>
      </c>
      <c r="V473" s="55" t="e">
        <f t="shared" si="133"/>
        <v>#VALUE!</v>
      </c>
    </row>
    <row r="474" spans="1:22" ht="102" customHeight="1">
      <c r="A474" s="161"/>
      <c r="B474" s="156"/>
      <c r="C474" s="12" t="s">
        <v>17</v>
      </c>
      <c r="D474" s="11">
        <v>805</v>
      </c>
      <c r="E474" s="18" t="s">
        <v>441</v>
      </c>
      <c r="F474" s="10">
        <v>5</v>
      </c>
      <c r="G474" s="18" t="s">
        <v>440</v>
      </c>
      <c r="H474" s="11"/>
      <c r="I474" s="10"/>
      <c r="J474" s="11"/>
      <c r="K474" s="16" t="s">
        <v>372</v>
      </c>
      <c r="L474" s="16" t="s">
        <v>372</v>
      </c>
      <c r="M474" s="16" t="s">
        <v>372</v>
      </c>
      <c r="N474" s="16" t="s">
        <v>372</v>
      </c>
      <c r="O474" s="16" t="s">
        <v>372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  <c r="V474" s="55" t="e">
        <f t="shared" si="133"/>
        <v>#VALUE!</v>
      </c>
    </row>
    <row r="475" spans="1:22" ht="106.5" customHeight="1">
      <c r="A475" s="159" t="s">
        <v>140</v>
      </c>
      <c r="B475" s="155" t="s">
        <v>422</v>
      </c>
      <c r="C475" s="12" t="s">
        <v>377</v>
      </c>
      <c r="D475" s="11">
        <v>805</v>
      </c>
      <c r="E475" s="18" t="s">
        <v>441</v>
      </c>
      <c r="F475" s="10">
        <v>5</v>
      </c>
      <c r="G475" s="18" t="s">
        <v>440</v>
      </c>
      <c r="H475" s="11">
        <v>1003</v>
      </c>
      <c r="I475" s="10" t="s">
        <v>317</v>
      </c>
      <c r="J475" s="11">
        <v>600</v>
      </c>
      <c r="K475" s="16">
        <v>0</v>
      </c>
      <c r="L475" s="16">
        <v>0</v>
      </c>
      <c r="M475" s="16">
        <v>0</v>
      </c>
      <c r="N475" s="16">
        <v>0</v>
      </c>
      <c r="O475" s="16">
        <v>0</v>
      </c>
      <c r="P475" s="16" t="s">
        <v>372</v>
      </c>
      <c r="Q475" s="16" t="s">
        <v>372</v>
      </c>
      <c r="R475" s="16" t="s">
        <v>372</v>
      </c>
      <c r="S475" s="16" t="s">
        <v>372</v>
      </c>
      <c r="T475" s="16" t="s">
        <v>372</v>
      </c>
      <c r="U475" s="16" t="s">
        <v>372</v>
      </c>
      <c r="V475" s="55" t="e">
        <f t="shared" si="133"/>
        <v>#VALUE!</v>
      </c>
    </row>
    <row r="476" spans="1:22" ht="112.5" customHeight="1">
      <c r="A476" s="161"/>
      <c r="B476" s="156"/>
      <c r="C476" s="12" t="s">
        <v>17</v>
      </c>
      <c r="D476" s="11">
        <v>805</v>
      </c>
      <c r="E476" s="18" t="s">
        <v>441</v>
      </c>
      <c r="F476" s="10">
        <v>5</v>
      </c>
      <c r="G476" s="18" t="s">
        <v>440</v>
      </c>
      <c r="H476" s="11"/>
      <c r="I476" s="10"/>
      <c r="J476" s="11"/>
      <c r="K476" s="16" t="s">
        <v>372</v>
      </c>
      <c r="L476" s="16" t="s">
        <v>372</v>
      </c>
      <c r="M476" s="16" t="s">
        <v>372</v>
      </c>
      <c r="N476" s="16" t="s">
        <v>372</v>
      </c>
      <c r="O476" s="16" t="s">
        <v>372</v>
      </c>
      <c r="P476" s="16">
        <v>0</v>
      </c>
      <c r="Q476" s="16">
        <v>0</v>
      </c>
      <c r="R476" s="16">
        <v>0</v>
      </c>
      <c r="S476" s="16">
        <v>0</v>
      </c>
      <c r="T476" s="16">
        <v>0</v>
      </c>
      <c r="U476" s="16">
        <v>0</v>
      </c>
      <c r="V476" s="55" t="e">
        <f t="shared" si="133"/>
        <v>#VALUE!</v>
      </c>
    </row>
    <row r="477" spans="1:22" ht="95.25" customHeight="1">
      <c r="A477" s="159" t="s">
        <v>141</v>
      </c>
      <c r="B477" s="155" t="s">
        <v>423</v>
      </c>
      <c r="C477" s="12" t="s">
        <v>377</v>
      </c>
      <c r="D477" s="11">
        <v>805</v>
      </c>
      <c r="E477" s="18" t="s">
        <v>441</v>
      </c>
      <c r="F477" s="10">
        <v>5</v>
      </c>
      <c r="G477" s="18" t="s">
        <v>440</v>
      </c>
      <c r="H477" s="11">
        <v>1003</v>
      </c>
      <c r="I477" s="10" t="s">
        <v>317</v>
      </c>
      <c r="J477" s="11">
        <v>600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 t="s">
        <v>372</v>
      </c>
      <c r="Q477" s="16" t="s">
        <v>372</v>
      </c>
      <c r="R477" s="16" t="s">
        <v>372</v>
      </c>
      <c r="S477" s="16" t="s">
        <v>372</v>
      </c>
      <c r="T477" s="16" t="s">
        <v>372</v>
      </c>
      <c r="U477" s="16" t="s">
        <v>372</v>
      </c>
      <c r="V477" s="55" t="e">
        <f t="shared" si="133"/>
        <v>#VALUE!</v>
      </c>
    </row>
    <row r="478" spans="1:22" ht="95.25" customHeight="1">
      <c r="A478" s="161"/>
      <c r="B478" s="156"/>
      <c r="C478" s="12" t="s">
        <v>17</v>
      </c>
      <c r="D478" s="11">
        <v>805</v>
      </c>
      <c r="E478" s="18" t="s">
        <v>441</v>
      </c>
      <c r="F478" s="10">
        <v>5</v>
      </c>
      <c r="G478" s="18" t="s">
        <v>440</v>
      </c>
      <c r="H478" s="11"/>
      <c r="I478" s="10"/>
      <c r="J478" s="11"/>
      <c r="K478" s="16" t="s">
        <v>372</v>
      </c>
      <c r="L478" s="16" t="s">
        <v>372</v>
      </c>
      <c r="M478" s="16" t="s">
        <v>372</v>
      </c>
      <c r="N478" s="16" t="s">
        <v>372</v>
      </c>
      <c r="O478" s="16" t="s">
        <v>372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  <c r="V478" s="55" t="e">
        <f t="shared" si="133"/>
        <v>#VALUE!</v>
      </c>
    </row>
    <row r="479" spans="1:22" ht="31.5" customHeight="1">
      <c r="A479" s="159" t="s">
        <v>142</v>
      </c>
      <c r="B479" s="155" t="s">
        <v>276</v>
      </c>
      <c r="C479" s="17" t="s">
        <v>216</v>
      </c>
      <c r="D479" s="11" t="s">
        <v>329</v>
      </c>
      <c r="E479" s="18" t="s">
        <v>441</v>
      </c>
      <c r="F479" s="10">
        <v>5</v>
      </c>
      <c r="G479" s="18" t="s">
        <v>441</v>
      </c>
      <c r="H479" s="11" t="s">
        <v>329</v>
      </c>
      <c r="I479" s="11" t="s">
        <v>329</v>
      </c>
      <c r="J479" s="11" t="s">
        <v>329</v>
      </c>
      <c r="K479" s="13">
        <v>348</v>
      </c>
      <c r="L479" s="13">
        <v>87</v>
      </c>
      <c r="M479" s="13">
        <v>384.15</v>
      </c>
      <c r="N479" s="13">
        <v>384.15</v>
      </c>
      <c r="O479" s="13">
        <v>384.15</v>
      </c>
      <c r="P479" s="13">
        <f aca="true" t="shared" si="145" ref="P479:U479">P480</f>
        <v>534.15</v>
      </c>
      <c r="Q479" s="13">
        <f t="shared" si="145"/>
        <v>384.15</v>
      </c>
      <c r="R479" s="13">
        <f t="shared" si="145"/>
        <v>384.15</v>
      </c>
      <c r="S479" s="13">
        <f t="shared" si="145"/>
        <v>384.15</v>
      </c>
      <c r="T479" s="13">
        <f t="shared" si="145"/>
        <v>415.496</v>
      </c>
      <c r="U479" s="13">
        <f t="shared" si="145"/>
        <v>432.116</v>
      </c>
      <c r="V479" s="55">
        <f t="shared" si="133"/>
        <v>4121.662</v>
      </c>
    </row>
    <row r="480" spans="1:22" ht="31.5" customHeight="1">
      <c r="A480" s="162"/>
      <c r="B480" s="126"/>
      <c r="C480" s="17" t="s">
        <v>460</v>
      </c>
      <c r="D480" s="11" t="s">
        <v>329</v>
      </c>
      <c r="E480" s="18" t="s">
        <v>441</v>
      </c>
      <c r="F480" s="10">
        <v>5</v>
      </c>
      <c r="G480" s="18" t="s">
        <v>441</v>
      </c>
      <c r="H480" s="11"/>
      <c r="I480" s="11"/>
      <c r="J480" s="11"/>
      <c r="K480" s="13">
        <v>348</v>
      </c>
      <c r="L480" s="13">
        <v>87</v>
      </c>
      <c r="M480" s="13">
        <v>384.15</v>
      </c>
      <c r="N480" s="13">
        <v>384.15</v>
      </c>
      <c r="O480" s="13">
        <v>384.15</v>
      </c>
      <c r="P480" s="13">
        <f>P482+P485+P481</f>
        <v>534.15</v>
      </c>
      <c r="Q480" s="13">
        <f>Q483+Q485+Q481</f>
        <v>384.15</v>
      </c>
      <c r="R480" s="13">
        <f>R483+R485+R481</f>
        <v>384.15</v>
      </c>
      <c r="S480" s="13">
        <f>S483+S485+S481</f>
        <v>384.15</v>
      </c>
      <c r="T480" s="13">
        <f>T483+T485+T481</f>
        <v>415.496</v>
      </c>
      <c r="U480" s="13">
        <f>U483+U485+U481</f>
        <v>432.116</v>
      </c>
      <c r="V480" s="55">
        <f t="shared" si="133"/>
        <v>4121.662</v>
      </c>
    </row>
    <row r="481" spans="1:22" ht="57.75" customHeight="1">
      <c r="A481" s="128"/>
      <c r="B481" s="127"/>
      <c r="C481" s="12" t="s">
        <v>277</v>
      </c>
      <c r="D481" s="11">
        <v>804</v>
      </c>
      <c r="E481" s="18" t="s">
        <v>441</v>
      </c>
      <c r="F481" s="10">
        <v>5</v>
      </c>
      <c r="G481" s="18" t="s">
        <v>441</v>
      </c>
      <c r="H481" s="11" t="s">
        <v>329</v>
      </c>
      <c r="I481" s="11" t="s">
        <v>329</v>
      </c>
      <c r="J481" s="11" t="s">
        <v>329</v>
      </c>
      <c r="K481" s="13">
        <v>0</v>
      </c>
      <c r="L481" s="13">
        <v>0</v>
      </c>
      <c r="M481" s="13">
        <v>0</v>
      </c>
      <c r="N481" s="13">
        <v>0</v>
      </c>
      <c r="O481" s="13">
        <v>0</v>
      </c>
      <c r="P481" s="13">
        <v>0</v>
      </c>
      <c r="Q481" s="13">
        <v>0</v>
      </c>
      <c r="R481" s="13">
        <v>0</v>
      </c>
      <c r="S481" s="16">
        <v>0</v>
      </c>
      <c r="T481" s="13">
        <v>0</v>
      </c>
      <c r="U481" s="13">
        <v>0</v>
      </c>
      <c r="V481" s="55">
        <f t="shared" si="133"/>
        <v>0</v>
      </c>
    </row>
    <row r="482" spans="1:22" ht="59.25" customHeight="1">
      <c r="A482" s="128"/>
      <c r="B482" s="127"/>
      <c r="C482" s="12" t="s">
        <v>85</v>
      </c>
      <c r="D482" s="11">
        <v>813</v>
      </c>
      <c r="E482" s="18" t="s">
        <v>441</v>
      </c>
      <c r="F482" s="10">
        <v>5</v>
      </c>
      <c r="G482" s="18" t="s">
        <v>441</v>
      </c>
      <c r="H482" s="11" t="s">
        <v>329</v>
      </c>
      <c r="I482" s="11" t="s">
        <v>329</v>
      </c>
      <c r="J482" s="11" t="s">
        <v>329</v>
      </c>
      <c r="K482" s="13">
        <v>348</v>
      </c>
      <c r="L482" s="13">
        <v>87</v>
      </c>
      <c r="M482" s="13">
        <v>87</v>
      </c>
      <c r="N482" s="13">
        <v>87</v>
      </c>
      <c r="O482" s="13">
        <v>87</v>
      </c>
      <c r="P482" s="13">
        <v>87</v>
      </c>
      <c r="Q482" s="57" t="s">
        <v>372</v>
      </c>
      <c r="R482" s="57" t="s">
        <v>372</v>
      </c>
      <c r="S482" s="57" t="s">
        <v>372</v>
      </c>
      <c r="T482" s="57" t="s">
        <v>372</v>
      </c>
      <c r="U482" s="57" t="s">
        <v>372</v>
      </c>
      <c r="V482" s="55">
        <f>K482+L482+M482+N482+O482+P482+Q483+R483+S483+T483+U483</f>
        <v>1235.962</v>
      </c>
    </row>
    <row r="483" spans="1:22" ht="59.25" customHeight="1">
      <c r="A483" s="128"/>
      <c r="B483" s="127"/>
      <c r="C483" s="12" t="s">
        <v>86</v>
      </c>
      <c r="D483" s="11">
        <v>813</v>
      </c>
      <c r="E483" s="18" t="s">
        <v>441</v>
      </c>
      <c r="F483" s="10">
        <v>5</v>
      </c>
      <c r="G483" s="18" t="s">
        <v>441</v>
      </c>
      <c r="H483" s="11"/>
      <c r="I483" s="11"/>
      <c r="J483" s="11"/>
      <c r="K483" s="13" t="s">
        <v>372</v>
      </c>
      <c r="L483" s="13" t="s">
        <v>372</v>
      </c>
      <c r="M483" s="13" t="s">
        <v>372</v>
      </c>
      <c r="N483" s="13" t="s">
        <v>372</v>
      </c>
      <c r="O483" s="13" t="s">
        <v>372</v>
      </c>
      <c r="P483" s="13" t="s">
        <v>372</v>
      </c>
      <c r="Q483" s="103">
        <v>87</v>
      </c>
      <c r="R483" s="103">
        <v>87</v>
      </c>
      <c r="S483" s="104">
        <v>87</v>
      </c>
      <c r="T483" s="13">
        <v>94.099</v>
      </c>
      <c r="U483" s="13">
        <v>97.863</v>
      </c>
      <c r="V483" s="55"/>
    </row>
    <row r="484" spans="1:22" ht="57.75" customHeight="1">
      <c r="A484" s="128"/>
      <c r="B484" s="127"/>
      <c r="C484" s="12" t="s">
        <v>337</v>
      </c>
      <c r="D484" s="11">
        <v>805</v>
      </c>
      <c r="E484" s="18" t="s">
        <v>441</v>
      </c>
      <c r="F484" s="10">
        <v>5</v>
      </c>
      <c r="G484" s="18" t="s">
        <v>441</v>
      </c>
      <c r="H484" s="11" t="s">
        <v>329</v>
      </c>
      <c r="I484" s="11" t="s">
        <v>329</v>
      </c>
      <c r="J484" s="11" t="s">
        <v>329</v>
      </c>
      <c r="K484" s="13">
        <v>0</v>
      </c>
      <c r="L484" s="13">
        <v>0</v>
      </c>
      <c r="M484" s="13">
        <v>297.15</v>
      </c>
      <c r="N484" s="13">
        <v>297.15</v>
      </c>
      <c r="O484" s="13">
        <v>297.15</v>
      </c>
      <c r="P484" s="13" t="s">
        <v>372</v>
      </c>
      <c r="Q484" s="13" t="s">
        <v>372</v>
      </c>
      <c r="R484" s="13" t="s">
        <v>372</v>
      </c>
      <c r="S484" s="13" t="s">
        <v>372</v>
      </c>
      <c r="T484" s="13" t="s">
        <v>372</v>
      </c>
      <c r="U484" s="13" t="s">
        <v>372</v>
      </c>
      <c r="V484" s="55" t="e">
        <f t="shared" si="133"/>
        <v>#VALUE!</v>
      </c>
    </row>
    <row r="485" spans="1:22" ht="99.75" customHeight="1">
      <c r="A485" s="160"/>
      <c r="B485" s="158"/>
      <c r="C485" s="12" t="s">
        <v>17</v>
      </c>
      <c r="D485" s="11">
        <v>805</v>
      </c>
      <c r="E485" s="18" t="s">
        <v>441</v>
      </c>
      <c r="F485" s="10">
        <v>5</v>
      </c>
      <c r="G485" s="18" t="s">
        <v>441</v>
      </c>
      <c r="H485" s="11"/>
      <c r="I485" s="10"/>
      <c r="J485" s="11"/>
      <c r="K485" s="13" t="s">
        <v>372</v>
      </c>
      <c r="L485" s="13" t="s">
        <v>372</v>
      </c>
      <c r="M485" s="13" t="s">
        <v>372</v>
      </c>
      <c r="N485" s="13" t="s">
        <v>372</v>
      </c>
      <c r="O485" s="13" t="s">
        <v>372</v>
      </c>
      <c r="P485" s="13">
        <v>447.15</v>
      </c>
      <c r="Q485" s="103">
        <v>297.15</v>
      </c>
      <c r="R485" s="103">
        <v>297.15</v>
      </c>
      <c r="S485" s="104">
        <v>297.15</v>
      </c>
      <c r="T485" s="13">
        <v>321.397</v>
      </c>
      <c r="U485" s="13">
        <v>334.253</v>
      </c>
      <c r="V485" s="55" t="e">
        <f t="shared" si="133"/>
        <v>#VALUE!</v>
      </c>
    </row>
    <row r="486" spans="1:22" ht="27.75" customHeight="1">
      <c r="A486" s="159" t="s">
        <v>143</v>
      </c>
      <c r="B486" s="159" t="s">
        <v>278</v>
      </c>
      <c r="C486" s="17" t="s">
        <v>216</v>
      </c>
      <c r="D486" s="11" t="s">
        <v>329</v>
      </c>
      <c r="E486" s="18" t="s">
        <v>441</v>
      </c>
      <c r="F486" s="10">
        <v>5</v>
      </c>
      <c r="G486" s="18" t="s">
        <v>442</v>
      </c>
      <c r="H486" s="11" t="s">
        <v>329</v>
      </c>
      <c r="I486" s="11" t="s">
        <v>329</v>
      </c>
      <c r="J486" s="11" t="s">
        <v>329</v>
      </c>
      <c r="K486" s="13">
        <v>0</v>
      </c>
      <c r="L486" s="13">
        <v>1119.25</v>
      </c>
      <c r="M486" s="13">
        <v>0</v>
      </c>
      <c r="N486" s="13">
        <v>0</v>
      </c>
      <c r="O486" s="13">
        <v>0</v>
      </c>
      <c r="P486" s="13">
        <f aca="true" t="shared" si="146" ref="P486:U486">P490</f>
        <v>0</v>
      </c>
      <c r="Q486" s="13">
        <f t="shared" si="146"/>
        <v>0</v>
      </c>
      <c r="R486" s="13">
        <f t="shared" si="146"/>
        <v>0</v>
      </c>
      <c r="S486" s="13">
        <f t="shared" si="146"/>
        <v>0</v>
      </c>
      <c r="T486" s="13">
        <f t="shared" si="146"/>
        <v>0</v>
      </c>
      <c r="U486" s="13">
        <f t="shared" si="146"/>
        <v>0</v>
      </c>
      <c r="V486" s="55">
        <f t="shared" si="133"/>
        <v>1119.25</v>
      </c>
    </row>
    <row r="487" spans="1:22" ht="22.5" customHeight="1">
      <c r="A487" s="162"/>
      <c r="B487" s="162"/>
      <c r="C487" s="105" t="s">
        <v>0</v>
      </c>
      <c r="D487" s="60" t="s">
        <v>329</v>
      </c>
      <c r="E487" s="58" t="s">
        <v>441</v>
      </c>
      <c r="F487" s="100">
        <v>5</v>
      </c>
      <c r="G487" s="58" t="s">
        <v>442</v>
      </c>
      <c r="H487" s="60"/>
      <c r="I487" s="60"/>
      <c r="J487" s="60"/>
      <c r="K487" s="79">
        <v>0</v>
      </c>
      <c r="L487" s="79">
        <v>1119.25</v>
      </c>
      <c r="M487" s="79">
        <v>0</v>
      </c>
      <c r="N487" s="79">
        <v>0</v>
      </c>
      <c r="O487" s="79">
        <v>0</v>
      </c>
      <c r="P487" s="79">
        <v>0</v>
      </c>
      <c r="Q487" s="79">
        <v>0</v>
      </c>
      <c r="R487" s="79">
        <v>0</v>
      </c>
      <c r="S487" s="79">
        <v>0</v>
      </c>
      <c r="T487" s="79">
        <v>0</v>
      </c>
      <c r="U487" s="13">
        <v>0</v>
      </c>
      <c r="V487" s="55">
        <f t="shared" si="133"/>
        <v>1119.25</v>
      </c>
    </row>
    <row r="488" spans="1:22" ht="57" customHeight="1">
      <c r="A488" s="162"/>
      <c r="B488" s="162"/>
      <c r="C488" s="113" t="s">
        <v>461</v>
      </c>
      <c r="D488" s="61">
        <v>805</v>
      </c>
      <c r="E488" s="59" t="s">
        <v>441</v>
      </c>
      <c r="F488" s="101">
        <v>5</v>
      </c>
      <c r="G488" s="59" t="s">
        <v>442</v>
      </c>
      <c r="H488" s="61"/>
      <c r="I488" s="61"/>
      <c r="J488" s="61"/>
      <c r="K488" s="90">
        <v>0</v>
      </c>
      <c r="L488" s="90">
        <v>487.5</v>
      </c>
      <c r="M488" s="90">
        <v>0</v>
      </c>
      <c r="N488" s="90">
        <v>0</v>
      </c>
      <c r="O488" s="90">
        <v>0</v>
      </c>
      <c r="P488" s="90">
        <v>0</v>
      </c>
      <c r="Q488" s="90">
        <v>0</v>
      </c>
      <c r="R488" s="92">
        <v>0</v>
      </c>
      <c r="S488" s="108">
        <f>R488*1.04</f>
        <v>0</v>
      </c>
      <c r="T488" s="142">
        <v>0</v>
      </c>
      <c r="U488" s="13">
        <v>0</v>
      </c>
      <c r="V488" s="55">
        <f t="shared" si="133"/>
        <v>487.5</v>
      </c>
    </row>
    <row r="489" spans="1:22" ht="81" customHeight="1">
      <c r="A489" s="162"/>
      <c r="B489" s="162"/>
      <c r="C489" s="113" t="s">
        <v>337</v>
      </c>
      <c r="D489" s="61">
        <v>805</v>
      </c>
      <c r="E489" s="87" t="s">
        <v>441</v>
      </c>
      <c r="F489" s="101">
        <v>3</v>
      </c>
      <c r="G489" s="101">
        <v>5</v>
      </c>
      <c r="H489" s="59" t="s">
        <v>442</v>
      </c>
      <c r="I489" s="61"/>
      <c r="J489" s="61"/>
      <c r="K489" s="143">
        <v>0</v>
      </c>
      <c r="L489" s="90">
        <v>1119.25</v>
      </c>
      <c r="M489" s="90">
        <v>0</v>
      </c>
      <c r="N489" s="90">
        <v>0</v>
      </c>
      <c r="O489" s="90">
        <v>0</v>
      </c>
      <c r="P489" s="90" t="s">
        <v>372</v>
      </c>
      <c r="Q489" s="90" t="s">
        <v>372</v>
      </c>
      <c r="R489" s="90" t="s">
        <v>372</v>
      </c>
      <c r="S489" s="90" t="s">
        <v>372</v>
      </c>
      <c r="T489" s="90" t="s">
        <v>372</v>
      </c>
      <c r="U489" s="13" t="s">
        <v>372</v>
      </c>
      <c r="V489" s="55" t="e">
        <f t="shared" si="133"/>
        <v>#VALUE!</v>
      </c>
    </row>
    <row r="490" spans="1:22" ht="115.5" customHeight="1">
      <c r="A490" s="158"/>
      <c r="B490" s="158"/>
      <c r="C490" s="12" t="s">
        <v>17</v>
      </c>
      <c r="D490" s="61">
        <v>805</v>
      </c>
      <c r="E490" s="87" t="s">
        <v>441</v>
      </c>
      <c r="F490" s="101">
        <v>3</v>
      </c>
      <c r="G490" s="101">
        <v>5</v>
      </c>
      <c r="H490" s="11"/>
      <c r="I490" s="10"/>
      <c r="J490" s="15"/>
      <c r="K490" s="16" t="s">
        <v>372</v>
      </c>
      <c r="L490" s="16" t="s">
        <v>372</v>
      </c>
      <c r="M490" s="16" t="s">
        <v>372</v>
      </c>
      <c r="N490" s="16" t="s">
        <v>372</v>
      </c>
      <c r="O490" s="16" t="s">
        <v>372</v>
      </c>
      <c r="P490" s="90">
        <v>0</v>
      </c>
      <c r="Q490" s="90">
        <v>0</v>
      </c>
      <c r="R490" s="90">
        <v>0</v>
      </c>
      <c r="S490" s="90">
        <v>0</v>
      </c>
      <c r="T490" s="90">
        <v>0</v>
      </c>
      <c r="U490" s="13">
        <v>0</v>
      </c>
      <c r="V490" s="55" t="e">
        <f t="shared" si="133"/>
        <v>#VALUE!</v>
      </c>
    </row>
    <row r="491" spans="1:22" ht="30" customHeight="1">
      <c r="A491" s="159" t="s">
        <v>144</v>
      </c>
      <c r="B491" s="155" t="s">
        <v>318</v>
      </c>
      <c r="C491" s="12" t="s">
        <v>216</v>
      </c>
      <c r="D491" s="10" t="s">
        <v>329</v>
      </c>
      <c r="E491" s="18" t="s">
        <v>441</v>
      </c>
      <c r="F491" s="10">
        <v>5</v>
      </c>
      <c r="G491" s="18" t="s">
        <v>443</v>
      </c>
      <c r="H491" s="11" t="s">
        <v>329</v>
      </c>
      <c r="I491" s="10" t="s">
        <v>329</v>
      </c>
      <c r="J491" s="15" t="s">
        <v>329</v>
      </c>
      <c r="K491" s="13">
        <f>K492</f>
        <v>1414.7</v>
      </c>
      <c r="L491" s="13">
        <f aca="true" t="shared" si="147" ref="L491:U491">L492</f>
        <v>0</v>
      </c>
      <c r="M491" s="13">
        <f t="shared" si="147"/>
        <v>1146.477</v>
      </c>
      <c r="N491" s="13">
        <f t="shared" si="147"/>
        <v>1091.977</v>
      </c>
      <c r="O491" s="13">
        <f t="shared" si="147"/>
        <v>1088.977</v>
      </c>
      <c r="P491" s="13">
        <f t="shared" si="147"/>
        <v>0</v>
      </c>
      <c r="Q491" s="13">
        <f t="shared" si="147"/>
        <v>0</v>
      </c>
      <c r="R491" s="13">
        <f t="shared" si="147"/>
        <v>0</v>
      </c>
      <c r="S491" s="13">
        <f t="shared" si="147"/>
        <v>0</v>
      </c>
      <c r="T491" s="13">
        <f t="shared" si="147"/>
        <v>0</v>
      </c>
      <c r="U491" s="13">
        <f t="shared" si="147"/>
        <v>0</v>
      </c>
      <c r="V491" s="55">
        <f t="shared" si="133"/>
        <v>4742.131</v>
      </c>
    </row>
    <row r="492" spans="1:22" ht="21.75" customHeight="1">
      <c r="A492" s="162"/>
      <c r="B492" s="126"/>
      <c r="C492" s="74" t="s">
        <v>0</v>
      </c>
      <c r="D492" s="100" t="s">
        <v>329</v>
      </c>
      <c r="E492" s="144" t="s">
        <v>441</v>
      </c>
      <c r="F492" s="100">
        <v>5</v>
      </c>
      <c r="G492" s="145" t="s">
        <v>443</v>
      </c>
      <c r="H492" s="60"/>
      <c r="I492" s="100"/>
      <c r="J492" s="76"/>
      <c r="K492" s="79">
        <f>K495</f>
        <v>1414.7</v>
      </c>
      <c r="L492" s="79">
        <f>L495</f>
        <v>0</v>
      </c>
      <c r="M492" s="79">
        <f>M495</f>
        <v>1146.477</v>
      </c>
      <c r="N492" s="79">
        <f>N495</f>
        <v>1091.977</v>
      </c>
      <c r="O492" s="79">
        <f>O495</f>
        <v>1088.977</v>
      </c>
      <c r="P492" s="79">
        <f aca="true" t="shared" si="148" ref="P492:U492">P496</f>
        <v>0</v>
      </c>
      <c r="Q492" s="79">
        <f t="shared" si="148"/>
        <v>0</v>
      </c>
      <c r="R492" s="79">
        <f t="shared" si="148"/>
        <v>0</v>
      </c>
      <c r="S492" s="79">
        <f t="shared" si="148"/>
        <v>0</v>
      </c>
      <c r="T492" s="79">
        <f t="shared" si="148"/>
        <v>0</v>
      </c>
      <c r="U492" s="13">
        <f t="shared" si="148"/>
        <v>0</v>
      </c>
      <c r="V492" s="55">
        <f t="shared" si="133"/>
        <v>4742.131</v>
      </c>
    </row>
    <row r="493" spans="1:22" ht="57" customHeight="1">
      <c r="A493" s="162"/>
      <c r="B493" s="126"/>
      <c r="C493" s="107" t="s">
        <v>4</v>
      </c>
      <c r="D493" s="146" t="s">
        <v>329</v>
      </c>
      <c r="E493" s="147" t="s">
        <v>441</v>
      </c>
      <c r="F493" s="146">
        <v>5</v>
      </c>
      <c r="G493" s="147" t="s">
        <v>443</v>
      </c>
      <c r="H493" s="148"/>
      <c r="I493" s="146"/>
      <c r="J493" s="82"/>
      <c r="K493" s="84">
        <v>694.7</v>
      </c>
      <c r="L493" s="84">
        <v>0</v>
      </c>
      <c r="M493" s="84">
        <v>509.9</v>
      </c>
      <c r="N493" s="84">
        <v>455.4</v>
      </c>
      <c r="O493" s="84">
        <v>452.4</v>
      </c>
      <c r="P493" s="84">
        <v>0</v>
      </c>
      <c r="Q493" s="84">
        <v>0</v>
      </c>
      <c r="R493" s="140">
        <v>0</v>
      </c>
      <c r="S493" s="84">
        <v>0</v>
      </c>
      <c r="T493" s="91">
        <v>0</v>
      </c>
      <c r="U493" s="13">
        <v>0</v>
      </c>
      <c r="V493" s="55">
        <f t="shared" si="133"/>
        <v>2112.4</v>
      </c>
    </row>
    <row r="494" spans="1:22" ht="81" customHeight="1">
      <c r="A494" s="162"/>
      <c r="B494" s="126"/>
      <c r="C494" s="85" t="s">
        <v>8</v>
      </c>
      <c r="D494" s="101" t="s">
        <v>329</v>
      </c>
      <c r="E494" s="149" t="s">
        <v>441</v>
      </c>
      <c r="F494" s="101">
        <v>5</v>
      </c>
      <c r="G494" s="150" t="s">
        <v>443</v>
      </c>
      <c r="H494" s="61"/>
      <c r="I494" s="101"/>
      <c r="J494" s="87"/>
      <c r="K494" s="90">
        <v>694.7</v>
      </c>
      <c r="L494" s="90">
        <v>0</v>
      </c>
      <c r="M494" s="90">
        <v>509.9</v>
      </c>
      <c r="N494" s="90">
        <v>455.4</v>
      </c>
      <c r="O494" s="90">
        <v>452.4</v>
      </c>
      <c r="P494" s="90">
        <v>0</v>
      </c>
      <c r="Q494" s="90">
        <v>0</v>
      </c>
      <c r="R494" s="92">
        <v>0</v>
      </c>
      <c r="S494" s="90">
        <v>0</v>
      </c>
      <c r="T494" s="142">
        <v>0</v>
      </c>
      <c r="U494" s="13">
        <v>0</v>
      </c>
      <c r="V494" s="55">
        <f t="shared" si="133"/>
        <v>2112.4</v>
      </c>
    </row>
    <row r="495" spans="1:22" ht="58.5" customHeight="1">
      <c r="A495" s="162"/>
      <c r="B495" s="126"/>
      <c r="C495" s="85" t="s">
        <v>337</v>
      </c>
      <c r="D495" s="151">
        <v>805</v>
      </c>
      <c r="E495" s="59" t="s">
        <v>441</v>
      </c>
      <c r="F495" s="101">
        <v>5</v>
      </c>
      <c r="G495" s="59" t="s">
        <v>443</v>
      </c>
      <c r="H495" s="61"/>
      <c r="I495" s="10"/>
      <c r="J495" s="15"/>
      <c r="K495" s="79">
        <v>1414.7</v>
      </c>
      <c r="L495" s="79">
        <f>L497</f>
        <v>0</v>
      </c>
      <c r="M495" s="79">
        <f>M497</f>
        <v>1146.477</v>
      </c>
      <c r="N495" s="79">
        <f>N497</f>
        <v>1091.977</v>
      </c>
      <c r="O495" s="79">
        <f>O497</f>
        <v>1088.977</v>
      </c>
      <c r="P495" s="79" t="s">
        <v>372</v>
      </c>
      <c r="Q495" s="79" t="s">
        <v>372</v>
      </c>
      <c r="R495" s="79" t="s">
        <v>372</v>
      </c>
      <c r="S495" s="79" t="s">
        <v>372</v>
      </c>
      <c r="T495" s="79" t="s">
        <v>372</v>
      </c>
      <c r="U495" s="13" t="s">
        <v>372</v>
      </c>
      <c r="V495" s="55" t="e">
        <f t="shared" si="133"/>
        <v>#VALUE!</v>
      </c>
    </row>
    <row r="496" spans="1:22" ht="97.5" customHeight="1">
      <c r="A496" s="160"/>
      <c r="B496" s="158"/>
      <c r="C496" s="12" t="s">
        <v>17</v>
      </c>
      <c r="D496" s="151">
        <v>805</v>
      </c>
      <c r="E496" s="59" t="s">
        <v>441</v>
      </c>
      <c r="F496" s="101">
        <v>5</v>
      </c>
      <c r="G496" s="59" t="s">
        <v>443</v>
      </c>
      <c r="H496" s="11"/>
      <c r="I496" s="100"/>
      <c r="J496" s="76"/>
      <c r="K496" s="79" t="s">
        <v>372</v>
      </c>
      <c r="L496" s="79" t="s">
        <v>372</v>
      </c>
      <c r="M496" s="79" t="s">
        <v>372</v>
      </c>
      <c r="N496" s="79" t="s">
        <v>372</v>
      </c>
      <c r="O496" s="79" t="s">
        <v>372</v>
      </c>
      <c r="P496" s="79">
        <f aca="true" t="shared" si="149" ref="P496:U496">P498</f>
        <v>0</v>
      </c>
      <c r="Q496" s="79">
        <f t="shared" si="149"/>
        <v>0</v>
      </c>
      <c r="R496" s="79">
        <f t="shared" si="149"/>
        <v>0</v>
      </c>
      <c r="S496" s="79">
        <f t="shared" si="149"/>
        <v>0</v>
      </c>
      <c r="T496" s="79">
        <f t="shared" si="149"/>
        <v>0</v>
      </c>
      <c r="U496" s="13">
        <f t="shared" si="149"/>
        <v>0</v>
      </c>
      <c r="V496" s="55" t="e">
        <f t="shared" si="133"/>
        <v>#VALUE!</v>
      </c>
    </row>
    <row r="497" spans="1:22" ht="61.5" customHeight="1">
      <c r="A497" s="159" t="s">
        <v>145</v>
      </c>
      <c r="B497" s="155" t="s">
        <v>400</v>
      </c>
      <c r="C497" s="12" t="s">
        <v>337</v>
      </c>
      <c r="D497" s="10">
        <v>805</v>
      </c>
      <c r="E497" s="18" t="s">
        <v>441</v>
      </c>
      <c r="F497" s="10">
        <v>5</v>
      </c>
      <c r="G497" s="18" t="s">
        <v>443</v>
      </c>
      <c r="H497" s="11">
        <v>1003</v>
      </c>
      <c r="I497" s="10" t="s">
        <v>319</v>
      </c>
      <c r="J497" s="15" t="s">
        <v>352</v>
      </c>
      <c r="K497" s="16">
        <v>0</v>
      </c>
      <c r="L497" s="16">
        <v>0</v>
      </c>
      <c r="M497" s="13">
        <v>1146.477</v>
      </c>
      <c r="N497" s="16">
        <v>1091.977</v>
      </c>
      <c r="O497" s="13">
        <v>1088.977</v>
      </c>
      <c r="P497" s="13" t="s">
        <v>372</v>
      </c>
      <c r="Q497" s="13" t="s">
        <v>372</v>
      </c>
      <c r="R497" s="13" t="s">
        <v>372</v>
      </c>
      <c r="S497" s="13" t="s">
        <v>372</v>
      </c>
      <c r="T497" s="13" t="s">
        <v>372</v>
      </c>
      <c r="U497" s="13" t="s">
        <v>372</v>
      </c>
      <c r="V497" s="55" t="e">
        <f aca="true" t="shared" si="150" ref="V497:V520">K497+L497+M497+N497+O497+P497+Q497+R497+S497+T497+U497</f>
        <v>#VALUE!</v>
      </c>
    </row>
    <row r="498" spans="1:22" ht="100.5" customHeight="1">
      <c r="A498" s="161"/>
      <c r="B498" s="156"/>
      <c r="C498" s="12" t="s">
        <v>17</v>
      </c>
      <c r="D498" s="10">
        <v>805</v>
      </c>
      <c r="E498" s="18" t="s">
        <v>441</v>
      </c>
      <c r="F498" s="10">
        <v>5</v>
      </c>
      <c r="G498" s="18" t="s">
        <v>443</v>
      </c>
      <c r="H498" s="11"/>
      <c r="I498" s="10"/>
      <c r="J498" s="15"/>
      <c r="K498" s="16" t="s">
        <v>372</v>
      </c>
      <c r="L498" s="16" t="s">
        <v>372</v>
      </c>
      <c r="M498" s="16" t="s">
        <v>372</v>
      </c>
      <c r="N498" s="16" t="s">
        <v>372</v>
      </c>
      <c r="O498" s="16" t="s">
        <v>372</v>
      </c>
      <c r="P498" s="13">
        <v>0</v>
      </c>
      <c r="Q498" s="13">
        <v>0</v>
      </c>
      <c r="R498" s="13">
        <v>0</v>
      </c>
      <c r="S498" s="13">
        <v>0</v>
      </c>
      <c r="T498" s="13">
        <v>0</v>
      </c>
      <c r="U498" s="13">
        <v>0</v>
      </c>
      <c r="V498" s="55" t="e">
        <f t="shared" si="150"/>
        <v>#VALUE!</v>
      </c>
    </row>
    <row r="499" spans="1:22" ht="96" customHeight="1">
      <c r="A499" s="159" t="s">
        <v>257</v>
      </c>
      <c r="B499" s="155" t="s">
        <v>241</v>
      </c>
      <c r="C499" s="17" t="s">
        <v>377</v>
      </c>
      <c r="D499" s="11" t="s">
        <v>329</v>
      </c>
      <c r="E499" s="18" t="s">
        <v>441</v>
      </c>
      <c r="F499" s="10">
        <v>5</v>
      </c>
      <c r="G499" s="18" t="s">
        <v>238</v>
      </c>
      <c r="H499" s="11">
        <v>1003</v>
      </c>
      <c r="I499" s="10" t="s">
        <v>317</v>
      </c>
      <c r="J499" s="11">
        <v>600</v>
      </c>
      <c r="K499" s="16" t="s">
        <v>372</v>
      </c>
      <c r="L499" s="16" t="s">
        <v>372</v>
      </c>
      <c r="M499" s="16" t="s">
        <v>372</v>
      </c>
      <c r="N499" s="16" t="s">
        <v>372</v>
      </c>
      <c r="O499" s="16" t="s">
        <v>372</v>
      </c>
      <c r="P499" s="13" t="s">
        <v>372</v>
      </c>
      <c r="Q499" s="13" t="s">
        <v>372</v>
      </c>
      <c r="R499" s="13" t="s">
        <v>372</v>
      </c>
      <c r="S499" s="13" t="s">
        <v>372</v>
      </c>
      <c r="T499" s="13" t="s">
        <v>372</v>
      </c>
      <c r="U499" s="13" t="s">
        <v>372</v>
      </c>
      <c r="V499" s="55"/>
    </row>
    <row r="500" spans="1:22" ht="96" customHeight="1">
      <c r="A500" s="160"/>
      <c r="B500" s="156"/>
      <c r="C500" s="12" t="s">
        <v>17</v>
      </c>
      <c r="D500" s="11" t="s">
        <v>329</v>
      </c>
      <c r="E500" s="18" t="s">
        <v>441</v>
      </c>
      <c r="F500" s="10">
        <v>5</v>
      </c>
      <c r="G500" s="18" t="s">
        <v>238</v>
      </c>
      <c r="H500" s="11"/>
      <c r="I500" s="10"/>
      <c r="J500" s="11"/>
      <c r="K500" s="16" t="s">
        <v>372</v>
      </c>
      <c r="L500" s="16" t="s">
        <v>372</v>
      </c>
      <c r="M500" s="16" t="s">
        <v>372</v>
      </c>
      <c r="N500" s="16" t="s">
        <v>372</v>
      </c>
      <c r="O500" s="16" t="s">
        <v>372</v>
      </c>
      <c r="P500" s="13">
        <f aca="true" t="shared" si="151" ref="P500:U500">P502</f>
        <v>9815.134</v>
      </c>
      <c r="Q500" s="13">
        <f t="shared" si="151"/>
        <v>11697.364</v>
      </c>
      <c r="R500" s="13">
        <f t="shared" si="151"/>
        <v>11697.364</v>
      </c>
      <c r="S500" s="13">
        <f t="shared" si="151"/>
        <v>11697.364</v>
      </c>
      <c r="T500" s="13">
        <f t="shared" si="151"/>
        <v>11265.1</v>
      </c>
      <c r="U500" s="13">
        <f t="shared" si="151"/>
        <v>11265.1</v>
      </c>
      <c r="V500" s="55" t="e">
        <f t="shared" si="150"/>
        <v>#VALUE!</v>
      </c>
    </row>
    <row r="501" spans="1:22" ht="100.5" customHeight="1">
      <c r="A501" s="159" t="s">
        <v>258</v>
      </c>
      <c r="B501" s="155" t="s">
        <v>416</v>
      </c>
      <c r="C501" s="17" t="s">
        <v>377</v>
      </c>
      <c r="D501" s="11">
        <v>805</v>
      </c>
      <c r="E501" s="18" t="s">
        <v>441</v>
      </c>
      <c r="F501" s="10">
        <v>5</v>
      </c>
      <c r="G501" s="18" t="s">
        <v>238</v>
      </c>
      <c r="H501" s="11">
        <v>1003</v>
      </c>
      <c r="I501" s="10" t="s">
        <v>317</v>
      </c>
      <c r="J501" s="11">
        <v>600</v>
      </c>
      <c r="K501" s="16" t="s">
        <v>372</v>
      </c>
      <c r="L501" s="16" t="s">
        <v>372</v>
      </c>
      <c r="M501" s="16" t="s">
        <v>372</v>
      </c>
      <c r="N501" s="16" t="s">
        <v>372</v>
      </c>
      <c r="O501" s="16" t="s">
        <v>372</v>
      </c>
      <c r="P501" s="13" t="s">
        <v>372</v>
      </c>
      <c r="Q501" s="13" t="s">
        <v>372</v>
      </c>
      <c r="R501" s="13" t="s">
        <v>372</v>
      </c>
      <c r="S501" s="13" t="s">
        <v>372</v>
      </c>
      <c r="T501" s="13" t="s">
        <v>372</v>
      </c>
      <c r="U501" s="13" t="s">
        <v>372</v>
      </c>
      <c r="V501" s="55"/>
    </row>
    <row r="502" spans="1:22" ht="96" customHeight="1">
      <c r="A502" s="161"/>
      <c r="B502" s="156"/>
      <c r="C502" s="12" t="s">
        <v>17</v>
      </c>
      <c r="D502" s="11">
        <v>805</v>
      </c>
      <c r="E502" s="18" t="s">
        <v>441</v>
      </c>
      <c r="F502" s="10">
        <v>5</v>
      </c>
      <c r="G502" s="18" t="s">
        <v>238</v>
      </c>
      <c r="H502" s="11"/>
      <c r="I502" s="10"/>
      <c r="J502" s="11"/>
      <c r="K502" s="16" t="s">
        <v>372</v>
      </c>
      <c r="L502" s="16" t="s">
        <v>372</v>
      </c>
      <c r="M502" s="16" t="s">
        <v>372</v>
      </c>
      <c r="N502" s="16" t="s">
        <v>372</v>
      </c>
      <c r="O502" s="16" t="s">
        <v>372</v>
      </c>
      <c r="P502" s="13">
        <v>9815.134</v>
      </c>
      <c r="Q502" s="103">
        <v>11697.364</v>
      </c>
      <c r="R502" s="103">
        <v>11697.364</v>
      </c>
      <c r="S502" s="103">
        <v>11697.364</v>
      </c>
      <c r="T502" s="13">
        <v>11265.1</v>
      </c>
      <c r="U502" s="13">
        <v>11265.1</v>
      </c>
      <c r="V502" s="55" t="e">
        <f t="shared" si="150"/>
        <v>#VALUE!</v>
      </c>
    </row>
    <row r="503" spans="1:22" ht="23.25" customHeight="1">
      <c r="A503" s="159" t="s">
        <v>191</v>
      </c>
      <c r="B503" s="155" t="s">
        <v>279</v>
      </c>
      <c r="C503" s="114" t="s">
        <v>216</v>
      </c>
      <c r="D503" s="11" t="s">
        <v>329</v>
      </c>
      <c r="E503" s="18" t="s">
        <v>441</v>
      </c>
      <c r="F503" s="10">
        <v>6</v>
      </c>
      <c r="G503" s="18" t="s">
        <v>329</v>
      </c>
      <c r="H503" s="11" t="s">
        <v>329</v>
      </c>
      <c r="I503" s="11" t="s">
        <v>329</v>
      </c>
      <c r="J503" s="11" t="s">
        <v>329</v>
      </c>
      <c r="K503" s="13">
        <v>49326.383</v>
      </c>
      <c r="L503" s="13">
        <v>40289.442</v>
      </c>
      <c r="M503" s="13">
        <v>43851.79</v>
      </c>
      <c r="N503" s="13">
        <v>48574.528</v>
      </c>
      <c r="O503" s="13">
        <v>46927.465000000004</v>
      </c>
      <c r="P503" s="13">
        <f aca="true" t="shared" si="152" ref="P503:U503">P504</f>
        <v>84377.463</v>
      </c>
      <c r="Q503" s="13">
        <f t="shared" si="152"/>
        <v>66081.304</v>
      </c>
      <c r="R503" s="13">
        <f t="shared" si="152"/>
        <v>64422.616</v>
      </c>
      <c r="S503" s="13">
        <f t="shared" si="152"/>
        <v>64422.616</v>
      </c>
      <c r="T503" s="13">
        <f t="shared" si="152"/>
        <v>60926.723</v>
      </c>
      <c r="U503" s="13">
        <f t="shared" si="152"/>
        <v>63363.791</v>
      </c>
      <c r="V503" s="55">
        <f t="shared" si="150"/>
        <v>632564.1209999999</v>
      </c>
    </row>
    <row r="504" spans="1:22" ht="26.25" customHeight="1">
      <c r="A504" s="162"/>
      <c r="B504" s="126"/>
      <c r="C504" s="17" t="s">
        <v>460</v>
      </c>
      <c r="D504" s="61" t="s">
        <v>329</v>
      </c>
      <c r="E504" s="59" t="s">
        <v>441</v>
      </c>
      <c r="F504" s="101">
        <v>6</v>
      </c>
      <c r="G504" s="59" t="s">
        <v>329</v>
      </c>
      <c r="H504" s="61"/>
      <c r="I504" s="61"/>
      <c r="J504" s="61"/>
      <c r="K504" s="152">
        <v>49326.383</v>
      </c>
      <c r="L504" s="152">
        <v>40289.442</v>
      </c>
      <c r="M504" s="152">
        <v>43851.79</v>
      </c>
      <c r="N504" s="152">
        <v>48574.528</v>
      </c>
      <c r="O504" s="152">
        <v>46927.465000000004</v>
      </c>
      <c r="P504" s="152">
        <f aca="true" t="shared" si="153" ref="P504:U504">P506</f>
        <v>84377.463</v>
      </c>
      <c r="Q504" s="152">
        <f t="shared" si="153"/>
        <v>66081.304</v>
      </c>
      <c r="R504" s="152">
        <f t="shared" si="153"/>
        <v>64422.616</v>
      </c>
      <c r="S504" s="152">
        <f t="shared" si="153"/>
        <v>64422.616</v>
      </c>
      <c r="T504" s="152">
        <f t="shared" si="153"/>
        <v>60926.723</v>
      </c>
      <c r="U504" s="152">
        <f t="shared" si="153"/>
        <v>63363.791</v>
      </c>
      <c r="V504" s="55">
        <f t="shared" si="150"/>
        <v>632564.1209999999</v>
      </c>
    </row>
    <row r="505" spans="1:22" ht="117.75" customHeight="1">
      <c r="A505" s="162"/>
      <c r="B505" s="126"/>
      <c r="C505" s="17" t="s">
        <v>336</v>
      </c>
      <c r="D505" s="151">
        <v>805</v>
      </c>
      <c r="E505" s="151" t="s">
        <v>441</v>
      </c>
      <c r="F505" s="151">
        <v>6</v>
      </c>
      <c r="G505" s="151" t="s">
        <v>329</v>
      </c>
      <c r="H505" s="153"/>
      <c r="I505" s="112"/>
      <c r="J505" s="112"/>
      <c r="K505" s="90">
        <f>K509+K519</f>
        <v>49326.383</v>
      </c>
      <c r="L505" s="90">
        <f>L509+L519</f>
        <v>40289.442</v>
      </c>
      <c r="M505" s="90">
        <f>M509+M519</f>
        <v>43851.79</v>
      </c>
      <c r="N505" s="90">
        <f>N509+N519</f>
        <v>48574.528</v>
      </c>
      <c r="O505" s="90">
        <f>O509+O519</f>
        <v>46927.465000000004</v>
      </c>
      <c r="P505" s="90" t="s">
        <v>372</v>
      </c>
      <c r="Q505" s="90" t="s">
        <v>372</v>
      </c>
      <c r="R505" s="90" t="s">
        <v>372</v>
      </c>
      <c r="S505" s="90" t="s">
        <v>372</v>
      </c>
      <c r="T505" s="90" t="s">
        <v>372</v>
      </c>
      <c r="U505" s="90" t="s">
        <v>372</v>
      </c>
      <c r="V505" s="55" t="e">
        <f t="shared" si="150"/>
        <v>#VALUE!</v>
      </c>
    </row>
    <row r="506" spans="1:22" ht="156.75" customHeight="1">
      <c r="A506" s="160"/>
      <c r="B506" s="158"/>
      <c r="C506" s="17" t="s">
        <v>10</v>
      </c>
      <c r="D506" s="151">
        <v>805</v>
      </c>
      <c r="E506" s="151" t="s">
        <v>441</v>
      </c>
      <c r="F506" s="151">
        <v>6</v>
      </c>
      <c r="G506" s="151" t="s">
        <v>329</v>
      </c>
      <c r="H506" s="153"/>
      <c r="I506" s="112"/>
      <c r="J506" s="112"/>
      <c r="K506" s="90" t="s">
        <v>372</v>
      </c>
      <c r="L506" s="90" t="s">
        <v>372</v>
      </c>
      <c r="M506" s="90" t="s">
        <v>372</v>
      </c>
      <c r="N506" s="90" t="s">
        <v>372</v>
      </c>
      <c r="O506" s="90" t="s">
        <v>372</v>
      </c>
      <c r="P506" s="90">
        <f aca="true" t="shared" si="154" ref="P506:U506">P510+P520</f>
        <v>84377.463</v>
      </c>
      <c r="Q506" s="90">
        <f>Q510+Q520</f>
        <v>66081.304</v>
      </c>
      <c r="R506" s="90">
        <f t="shared" si="154"/>
        <v>64422.616</v>
      </c>
      <c r="S506" s="90">
        <f t="shared" si="154"/>
        <v>64422.616</v>
      </c>
      <c r="T506" s="90">
        <f>T510+T520</f>
        <v>60926.723</v>
      </c>
      <c r="U506" s="90">
        <f t="shared" si="154"/>
        <v>63363.791</v>
      </c>
      <c r="V506" s="55" t="e">
        <f t="shared" si="150"/>
        <v>#VALUE!</v>
      </c>
    </row>
    <row r="507" spans="1:22" ht="27.75" customHeight="1">
      <c r="A507" s="159" t="s">
        <v>199</v>
      </c>
      <c r="B507" s="155" t="s">
        <v>379</v>
      </c>
      <c r="C507" s="17" t="s">
        <v>216</v>
      </c>
      <c r="D507" s="10" t="s">
        <v>329</v>
      </c>
      <c r="E507" s="18" t="s">
        <v>441</v>
      </c>
      <c r="F507" s="10">
        <v>6</v>
      </c>
      <c r="G507" s="18" t="s">
        <v>439</v>
      </c>
      <c r="H507" s="11" t="s">
        <v>329</v>
      </c>
      <c r="I507" s="10" t="s">
        <v>329</v>
      </c>
      <c r="J507" s="11" t="s">
        <v>329</v>
      </c>
      <c r="K507" s="13">
        <v>49326.383</v>
      </c>
      <c r="L507" s="13">
        <v>40289.442</v>
      </c>
      <c r="M507" s="13">
        <v>43851.79</v>
      </c>
      <c r="N507" s="13">
        <v>48574.528</v>
      </c>
      <c r="O507" s="13">
        <v>46837.605</v>
      </c>
      <c r="P507" s="13">
        <f aca="true" t="shared" si="155" ref="P507:U507">P510</f>
        <v>84353.577</v>
      </c>
      <c r="Q507" s="13">
        <f t="shared" si="155"/>
        <v>66033.818</v>
      </c>
      <c r="R507" s="13">
        <f t="shared" si="155"/>
        <v>64375.130000000005</v>
      </c>
      <c r="S507" s="13">
        <f t="shared" si="155"/>
        <v>64375.130000000005</v>
      </c>
      <c r="T507" s="13">
        <f t="shared" si="155"/>
        <v>60577.572</v>
      </c>
      <c r="U507" s="13">
        <f t="shared" si="155"/>
        <v>63000.674</v>
      </c>
      <c r="V507" s="55">
        <f t="shared" si="150"/>
        <v>631595.6490000001</v>
      </c>
    </row>
    <row r="508" spans="1:22" ht="28.5" customHeight="1">
      <c r="A508" s="162"/>
      <c r="B508" s="126"/>
      <c r="C508" s="17" t="s">
        <v>460</v>
      </c>
      <c r="D508" s="10" t="s">
        <v>329</v>
      </c>
      <c r="E508" s="18" t="s">
        <v>441</v>
      </c>
      <c r="F508" s="10">
        <v>6</v>
      </c>
      <c r="G508" s="18" t="s">
        <v>439</v>
      </c>
      <c r="H508" s="11"/>
      <c r="I508" s="10"/>
      <c r="J508" s="11"/>
      <c r="K508" s="13">
        <v>49326.383</v>
      </c>
      <c r="L508" s="13">
        <v>40289.442</v>
      </c>
      <c r="M508" s="13">
        <v>43851.79</v>
      </c>
      <c r="N508" s="13">
        <v>48574.528</v>
      </c>
      <c r="O508" s="13">
        <v>46837.605</v>
      </c>
      <c r="P508" s="13">
        <f aca="true" t="shared" si="156" ref="P508:U508">P510</f>
        <v>84353.577</v>
      </c>
      <c r="Q508" s="13">
        <f t="shared" si="156"/>
        <v>66033.818</v>
      </c>
      <c r="R508" s="13">
        <f t="shared" si="156"/>
        <v>64375.130000000005</v>
      </c>
      <c r="S508" s="13">
        <f t="shared" si="156"/>
        <v>64375.130000000005</v>
      </c>
      <c r="T508" s="13">
        <f t="shared" si="156"/>
        <v>60577.572</v>
      </c>
      <c r="U508" s="13">
        <f t="shared" si="156"/>
        <v>63000.674</v>
      </c>
      <c r="V508" s="55">
        <f t="shared" si="150"/>
        <v>631595.6490000001</v>
      </c>
    </row>
    <row r="509" spans="1:22" ht="113.25" customHeight="1">
      <c r="A509" s="162"/>
      <c r="B509" s="126"/>
      <c r="C509" s="17" t="s">
        <v>336</v>
      </c>
      <c r="D509" s="10">
        <v>805</v>
      </c>
      <c r="E509" s="18" t="s">
        <v>441</v>
      </c>
      <c r="F509" s="10">
        <v>6</v>
      </c>
      <c r="G509" s="18" t="s">
        <v>439</v>
      </c>
      <c r="H509" s="11"/>
      <c r="I509" s="10"/>
      <c r="J509" s="11"/>
      <c r="K509" s="13">
        <f>K511+K513+K515</f>
        <v>49326.383</v>
      </c>
      <c r="L509" s="13">
        <f>L511+L513+L515</f>
        <v>40289.442</v>
      </c>
      <c r="M509" s="13">
        <f>M511+M513+M515</f>
        <v>43851.79</v>
      </c>
      <c r="N509" s="13">
        <f>N511+N513+N515</f>
        <v>48574.528</v>
      </c>
      <c r="O509" s="13">
        <f>O511+O513+O515</f>
        <v>46837.605</v>
      </c>
      <c r="P509" s="13" t="s">
        <v>372</v>
      </c>
      <c r="Q509" s="13" t="s">
        <v>372</v>
      </c>
      <c r="R509" s="13" t="s">
        <v>372</v>
      </c>
      <c r="S509" s="13" t="s">
        <v>372</v>
      </c>
      <c r="T509" s="13" t="s">
        <v>372</v>
      </c>
      <c r="U509" s="13" t="s">
        <v>372</v>
      </c>
      <c r="V509" s="55" t="e">
        <f t="shared" si="150"/>
        <v>#VALUE!</v>
      </c>
    </row>
    <row r="510" spans="1:22" ht="156" customHeight="1">
      <c r="A510" s="160"/>
      <c r="B510" s="158"/>
      <c r="C510" s="12" t="s">
        <v>10</v>
      </c>
      <c r="D510" s="10">
        <v>805</v>
      </c>
      <c r="E510" s="18" t="s">
        <v>441</v>
      </c>
      <c r="F510" s="10">
        <v>6</v>
      </c>
      <c r="G510" s="18" t="s">
        <v>439</v>
      </c>
      <c r="H510" s="11"/>
      <c r="I510" s="10"/>
      <c r="J510" s="11"/>
      <c r="K510" s="13" t="s">
        <v>372</v>
      </c>
      <c r="L510" s="13" t="s">
        <v>372</v>
      </c>
      <c r="M510" s="13" t="s">
        <v>372</v>
      </c>
      <c r="N510" s="13" t="s">
        <v>372</v>
      </c>
      <c r="O510" s="13" t="s">
        <v>372</v>
      </c>
      <c r="P510" s="13">
        <f aca="true" t="shared" si="157" ref="P510:U510">P512+P514+P516</f>
        <v>84353.577</v>
      </c>
      <c r="Q510" s="103">
        <f>Q512+Q514+Q516</f>
        <v>66033.818</v>
      </c>
      <c r="R510" s="13">
        <f t="shared" si="157"/>
        <v>64375.130000000005</v>
      </c>
      <c r="S510" s="13">
        <f t="shared" si="157"/>
        <v>64375.130000000005</v>
      </c>
      <c r="T510" s="13">
        <f t="shared" si="157"/>
        <v>60577.572</v>
      </c>
      <c r="U510" s="13">
        <f t="shared" si="157"/>
        <v>63000.674</v>
      </c>
      <c r="V510" s="55" t="e">
        <f t="shared" si="150"/>
        <v>#VALUE!</v>
      </c>
    </row>
    <row r="511" spans="1:22" ht="59.25" customHeight="1">
      <c r="A511" s="159" t="s">
        <v>200</v>
      </c>
      <c r="B511" s="155" t="s">
        <v>380</v>
      </c>
      <c r="C511" s="74" t="s">
        <v>337</v>
      </c>
      <c r="D511" s="10">
        <v>805</v>
      </c>
      <c r="E511" s="18" t="s">
        <v>441</v>
      </c>
      <c r="F511" s="10">
        <v>6</v>
      </c>
      <c r="G511" s="18" t="s">
        <v>439</v>
      </c>
      <c r="H511" s="11" t="s">
        <v>329</v>
      </c>
      <c r="I511" s="11" t="s">
        <v>329</v>
      </c>
      <c r="J511" s="11" t="s">
        <v>329</v>
      </c>
      <c r="K511" s="13">
        <v>21418.03</v>
      </c>
      <c r="L511" s="13">
        <v>13213.932</v>
      </c>
      <c r="M511" s="13">
        <v>14369.903</v>
      </c>
      <c r="N511" s="13">
        <v>16389.534</v>
      </c>
      <c r="O511" s="13">
        <v>16246.562</v>
      </c>
      <c r="P511" s="13" t="s">
        <v>372</v>
      </c>
      <c r="Q511" s="13" t="s">
        <v>372</v>
      </c>
      <c r="R511" s="13" t="s">
        <v>372</v>
      </c>
      <c r="S511" s="13" t="s">
        <v>372</v>
      </c>
      <c r="T511" s="13" t="s">
        <v>372</v>
      </c>
      <c r="U511" s="13" t="s">
        <v>372</v>
      </c>
      <c r="V511" s="55" t="e">
        <f t="shared" si="150"/>
        <v>#VALUE!</v>
      </c>
    </row>
    <row r="512" spans="1:22" ht="97.5" customHeight="1">
      <c r="A512" s="129"/>
      <c r="B512" s="158"/>
      <c r="C512" s="12" t="s">
        <v>17</v>
      </c>
      <c r="D512" s="10">
        <v>805</v>
      </c>
      <c r="E512" s="18" t="s">
        <v>441</v>
      </c>
      <c r="F512" s="10">
        <v>6</v>
      </c>
      <c r="G512" s="18" t="s">
        <v>439</v>
      </c>
      <c r="H512" s="15"/>
      <c r="I512" s="10"/>
      <c r="J512" s="11"/>
      <c r="K512" s="13" t="s">
        <v>372</v>
      </c>
      <c r="L512" s="13" t="s">
        <v>372</v>
      </c>
      <c r="M512" s="13" t="s">
        <v>372</v>
      </c>
      <c r="N512" s="13" t="s">
        <v>372</v>
      </c>
      <c r="O512" s="13" t="s">
        <v>372</v>
      </c>
      <c r="P512" s="13">
        <v>22476.847</v>
      </c>
      <c r="Q512" s="103">
        <v>18381.68</v>
      </c>
      <c r="R512" s="103">
        <v>16487.968</v>
      </c>
      <c r="S512" s="103">
        <v>16487.968</v>
      </c>
      <c r="T512" s="13">
        <v>16434.157</v>
      </c>
      <c r="U512" s="13">
        <v>17091.523</v>
      </c>
      <c r="V512" s="55" t="e">
        <f t="shared" si="150"/>
        <v>#VALUE!</v>
      </c>
    </row>
    <row r="513" spans="1:22" ht="63" customHeight="1">
      <c r="A513" s="159" t="s">
        <v>201</v>
      </c>
      <c r="B513" s="155" t="s">
        <v>270</v>
      </c>
      <c r="C513" s="12" t="s">
        <v>337</v>
      </c>
      <c r="D513" s="10">
        <v>805</v>
      </c>
      <c r="E513" s="18" t="s">
        <v>441</v>
      </c>
      <c r="F513" s="10">
        <v>6</v>
      </c>
      <c r="G513" s="18" t="s">
        <v>439</v>
      </c>
      <c r="H513" s="11" t="s">
        <v>329</v>
      </c>
      <c r="I513" s="11" t="s">
        <v>329</v>
      </c>
      <c r="J513" s="11" t="s">
        <v>329</v>
      </c>
      <c r="K513" s="13">
        <v>27797.353000000003</v>
      </c>
      <c r="L513" s="13">
        <v>26818.760000000002</v>
      </c>
      <c r="M513" s="13">
        <v>29133.137000000002</v>
      </c>
      <c r="N513" s="13">
        <v>32084.994</v>
      </c>
      <c r="O513" s="13">
        <v>30279.643</v>
      </c>
      <c r="P513" s="13" t="s">
        <v>372</v>
      </c>
      <c r="Q513" s="13" t="s">
        <v>372</v>
      </c>
      <c r="R513" s="13" t="s">
        <v>372</v>
      </c>
      <c r="S513" s="13" t="s">
        <v>372</v>
      </c>
      <c r="T513" s="13" t="s">
        <v>372</v>
      </c>
      <c r="U513" s="13" t="s">
        <v>372</v>
      </c>
      <c r="V513" s="55" t="e">
        <f t="shared" si="150"/>
        <v>#VALUE!</v>
      </c>
    </row>
    <row r="514" spans="1:22" ht="97.5" customHeight="1">
      <c r="A514" s="160"/>
      <c r="B514" s="158"/>
      <c r="C514" s="12" t="s">
        <v>17</v>
      </c>
      <c r="D514" s="10">
        <v>805</v>
      </c>
      <c r="E514" s="18" t="s">
        <v>441</v>
      </c>
      <c r="F514" s="10">
        <v>6</v>
      </c>
      <c r="G514" s="18" t="s">
        <v>439</v>
      </c>
      <c r="H514" s="11"/>
      <c r="I514" s="10"/>
      <c r="J514" s="11"/>
      <c r="K514" s="13" t="s">
        <v>372</v>
      </c>
      <c r="L514" s="13" t="s">
        <v>372</v>
      </c>
      <c r="M514" s="13" t="s">
        <v>372</v>
      </c>
      <c r="N514" s="13" t="s">
        <v>372</v>
      </c>
      <c r="O514" s="13" t="s">
        <v>372</v>
      </c>
      <c r="P514" s="13">
        <v>61459.853</v>
      </c>
      <c r="Q514" s="103">
        <v>44608.238</v>
      </c>
      <c r="R514" s="103">
        <v>44288.762</v>
      </c>
      <c r="S514" s="103">
        <v>44288.762</v>
      </c>
      <c r="T514" s="13">
        <v>43760.745</v>
      </c>
      <c r="U514" s="13">
        <v>45511.174</v>
      </c>
      <c r="V514" s="55" t="e">
        <f t="shared" si="150"/>
        <v>#VALUE!</v>
      </c>
    </row>
    <row r="515" spans="1:22" ht="58.5" customHeight="1">
      <c r="A515" s="155" t="s">
        <v>202</v>
      </c>
      <c r="B515" s="155" t="s">
        <v>280</v>
      </c>
      <c r="C515" s="17" t="s">
        <v>337</v>
      </c>
      <c r="D515" s="10">
        <v>805</v>
      </c>
      <c r="E515" s="18" t="s">
        <v>441</v>
      </c>
      <c r="F515" s="10">
        <v>6</v>
      </c>
      <c r="G515" s="18" t="s">
        <v>439</v>
      </c>
      <c r="H515" s="15" t="s">
        <v>339</v>
      </c>
      <c r="I515" s="10" t="s">
        <v>369</v>
      </c>
      <c r="J515" s="11" t="s">
        <v>329</v>
      </c>
      <c r="K515" s="13">
        <v>111</v>
      </c>
      <c r="L515" s="13">
        <v>256.75</v>
      </c>
      <c r="M515" s="13">
        <v>348.75</v>
      </c>
      <c r="N515" s="13">
        <v>100</v>
      </c>
      <c r="O515" s="13">
        <v>311.4</v>
      </c>
      <c r="P515" s="13" t="s">
        <v>372</v>
      </c>
      <c r="Q515" s="13" t="s">
        <v>372</v>
      </c>
      <c r="R515" s="13" t="s">
        <v>372</v>
      </c>
      <c r="S515" s="13" t="s">
        <v>372</v>
      </c>
      <c r="T515" s="13" t="s">
        <v>372</v>
      </c>
      <c r="U515" s="13" t="s">
        <v>372</v>
      </c>
      <c r="V515" s="55" t="e">
        <f t="shared" si="150"/>
        <v>#VALUE!</v>
      </c>
    </row>
    <row r="516" spans="1:22" ht="97.5" customHeight="1">
      <c r="A516" s="158"/>
      <c r="B516" s="158"/>
      <c r="C516" s="12" t="s">
        <v>17</v>
      </c>
      <c r="D516" s="10">
        <v>805</v>
      </c>
      <c r="E516" s="18" t="s">
        <v>441</v>
      </c>
      <c r="F516" s="10">
        <v>6</v>
      </c>
      <c r="G516" s="18" t="s">
        <v>439</v>
      </c>
      <c r="H516" s="15"/>
      <c r="I516" s="10"/>
      <c r="J516" s="11"/>
      <c r="K516" s="16" t="s">
        <v>372</v>
      </c>
      <c r="L516" s="16" t="s">
        <v>372</v>
      </c>
      <c r="M516" s="16" t="s">
        <v>372</v>
      </c>
      <c r="N516" s="16" t="s">
        <v>372</v>
      </c>
      <c r="O516" s="16" t="s">
        <v>372</v>
      </c>
      <c r="P516" s="13">
        <v>416.877</v>
      </c>
      <c r="Q516" s="103">
        <v>3043.9</v>
      </c>
      <c r="R516" s="103">
        <v>3598.4</v>
      </c>
      <c r="S516" s="103">
        <v>3598.4</v>
      </c>
      <c r="T516" s="13">
        <v>382.67</v>
      </c>
      <c r="U516" s="13">
        <v>397.977</v>
      </c>
      <c r="V516" s="55" t="e">
        <f t="shared" si="150"/>
        <v>#VALUE!</v>
      </c>
    </row>
    <row r="517" spans="1:22" ht="23.25" customHeight="1">
      <c r="A517" s="159" t="s">
        <v>203</v>
      </c>
      <c r="B517" s="155" t="s">
        <v>434</v>
      </c>
      <c r="C517" s="17" t="s">
        <v>216</v>
      </c>
      <c r="D517" s="11" t="s">
        <v>329</v>
      </c>
      <c r="E517" s="18" t="s">
        <v>441</v>
      </c>
      <c r="F517" s="10">
        <v>6</v>
      </c>
      <c r="G517" s="18" t="s">
        <v>440</v>
      </c>
      <c r="H517" s="11">
        <v>1006</v>
      </c>
      <c r="I517" s="10" t="s">
        <v>435</v>
      </c>
      <c r="J517" s="11">
        <v>200</v>
      </c>
      <c r="K517" s="16">
        <v>0</v>
      </c>
      <c r="L517" s="16">
        <v>0</v>
      </c>
      <c r="M517" s="13">
        <v>0</v>
      </c>
      <c r="N517" s="13">
        <v>0</v>
      </c>
      <c r="O517" s="13">
        <v>89.86</v>
      </c>
      <c r="P517" s="13">
        <f>P520</f>
        <v>23.886</v>
      </c>
      <c r="Q517" s="13">
        <f>Q520</f>
        <v>47.486</v>
      </c>
      <c r="R517" s="13">
        <f>R520</f>
        <v>47.486</v>
      </c>
      <c r="S517" s="13">
        <f>S520</f>
        <v>47.486</v>
      </c>
      <c r="T517" s="13">
        <f>T518</f>
        <v>349.151</v>
      </c>
      <c r="U517" s="13">
        <f>U518</f>
        <v>363.117</v>
      </c>
      <c r="V517" s="55">
        <f t="shared" si="150"/>
        <v>968.472</v>
      </c>
    </row>
    <row r="518" spans="1:22" ht="26.25" customHeight="1">
      <c r="A518" s="162"/>
      <c r="B518" s="126"/>
      <c r="C518" s="17" t="s">
        <v>460</v>
      </c>
      <c r="D518" s="11" t="s">
        <v>329</v>
      </c>
      <c r="E518" s="18" t="s">
        <v>441</v>
      </c>
      <c r="F518" s="10">
        <v>6</v>
      </c>
      <c r="G518" s="18" t="s">
        <v>440</v>
      </c>
      <c r="H518" s="11"/>
      <c r="I518" s="10"/>
      <c r="J518" s="11"/>
      <c r="K518" s="16">
        <v>0</v>
      </c>
      <c r="L518" s="16">
        <v>0</v>
      </c>
      <c r="M518" s="13">
        <v>0</v>
      </c>
      <c r="N518" s="13">
        <v>0</v>
      </c>
      <c r="O518" s="13">
        <v>89.86</v>
      </c>
      <c r="P518" s="13">
        <f>P517</f>
        <v>23.886</v>
      </c>
      <c r="Q518" s="13">
        <f>Q517</f>
        <v>47.486</v>
      </c>
      <c r="R518" s="13">
        <f>R517</f>
        <v>47.486</v>
      </c>
      <c r="S518" s="13">
        <f>S517</f>
        <v>47.486</v>
      </c>
      <c r="T518" s="13">
        <f>T520</f>
        <v>349.151</v>
      </c>
      <c r="U518" s="13">
        <f>U520</f>
        <v>363.117</v>
      </c>
      <c r="V518" s="55">
        <f t="shared" si="150"/>
        <v>968.472</v>
      </c>
    </row>
    <row r="519" spans="1:22" ht="114.75" customHeight="1">
      <c r="A519" s="128"/>
      <c r="B519" s="127"/>
      <c r="C519" s="17" t="s">
        <v>336</v>
      </c>
      <c r="D519" s="11">
        <v>805</v>
      </c>
      <c r="E519" s="18" t="s">
        <v>441</v>
      </c>
      <c r="F519" s="10">
        <v>6</v>
      </c>
      <c r="G519" s="18" t="s">
        <v>440</v>
      </c>
      <c r="H519" s="11"/>
      <c r="I519" s="10"/>
      <c r="J519" s="11"/>
      <c r="K519" s="16">
        <v>0</v>
      </c>
      <c r="L519" s="16">
        <v>0</v>
      </c>
      <c r="M519" s="13">
        <v>0</v>
      </c>
      <c r="N519" s="13">
        <v>0</v>
      </c>
      <c r="O519" s="13">
        <v>89.86</v>
      </c>
      <c r="P519" s="13" t="s">
        <v>372</v>
      </c>
      <c r="Q519" s="13" t="s">
        <v>372</v>
      </c>
      <c r="R519" s="13" t="s">
        <v>372</v>
      </c>
      <c r="S519" s="13" t="s">
        <v>372</v>
      </c>
      <c r="T519" s="13" t="s">
        <v>372</v>
      </c>
      <c r="U519" s="13" t="s">
        <v>372</v>
      </c>
      <c r="V519" s="55" t="e">
        <f t="shared" si="150"/>
        <v>#VALUE!</v>
      </c>
    </row>
    <row r="520" spans="1:22" ht="157.5" customHeight="1">
      <c r="A520" s="160"/>
      <c r="B520" s="158"/>
      <c r="C520" s="12" t="s">
        <v>10</v>
      </c>
      <c r="D520" s="11">
        <v>805</v>
      </c>
      <c r="E520" s="18" t="s">
        <v>441</v>
      </c>
      <c r="F520" s="10">
        <v>6</v>
      </c>
      <c r="G520" s="18" t="s">
        <v>440</v>
      </c>
      <c r="H520" s="11"/>
      <c r="I520" s="10"/>
      <c r="J520" s="11"/>
      <c r="K520" s="16" t="s">
        <v>372</v>
      </c>
      <c r="L520" s="16" t="s">
        <v>372</v>
      </c>
      <c r="M520" s="16" t="s">
        <v>372</v>
      </c>
      <c r="N520" s="16" t="s">
        <v>372</v>
      </c>
      <c r="O520" s="16" t="s">
        <v>372</v>
      </c>
      <c r="P520" s="13">
        <v>23.886</v>
      </c>
      <c r="Q520" s="103">
        <v>47.486</v>
      </c>
      <c r="R520" s="103">
        <v>47.486</v>
      </c>
      <c r="S520" s="103">
        <v>47.486</v>
      </c>
      <c r="T520" s="13">
        <v>349.151</v>
      </c>
      <c r="U520" s="13">
        <v>363.117</v>
      </c>
      <c r="V520" s="55" t="e">
        <f t="shared" si="150"/>
        <v>#VALUE!</v>
      </c>
    </row>
    <row r="521" spans="1:2" ht="16.5" customHeight="1">
      <c r="A521" s="30" t="s">
        <v>426</v>
      </c>
      <c r="B521" s="31"/>
    </row>
    <row r="522" ht="28.5" customHeight="1">
      <c r="A522" s="33" t="s">
        <v>207</v>
      </c>
    </row>
    <row r="524" spans="1:22" s="3" customFormat="1" ht="39.75" customHeight="1">
      <c r="A524" s="34"/>
      <c r="B524" s="21"/>
      <c r="C524" s="35"/>
      <c r="E524" s="24"/>
      <c r="I524" s="29"/>
      <c r="P524" s="43"/>
      <c r="Q524" s="43"/>
      <c r="R524" s="43"/>
      <c r="V524" s="46"/>
    </row>
  </sheetData>
  <sheetProtection/>
  <mergeCells count="342">
    <mergeCell ref="U305:U306"/>
    <mergeCell ref="N305:N306"/>
    <mergeCell ref="O305:O306"/>
    <mergeCell ref="R305:R306"/>
    <mergeCell ref="S305:S306"/>
    <mergeCell ref="P305:P306"/>
    <mergeCell ref="Q305:Q306"/>
    <mergeCell ref="T305:T306"/>
    <mergeCell ref="C305:C306"/>
    <mergeCell ref="D305:D306"/>
    <mergeCell ref="E305:E306"/>
    <mergeCell ref="G305:G306"/>
    <mergeCell ref="F305:F306"/>
    <mergeCell ref="K305:K306"/>
    <mergeCell ref="L305:L306"/>
    <mergeCell ref="M305:M306"/>
    <mergeCell ref="A409:A410"/>
    <mergeCell ref="B372:B375"/>
    <mergeCell ref="A376:A377"/>
    <mergeCell ref="A397:A399"/>
    <mergeCell ref="A339:A340"/>
    <mergeCell ref="B319:B320"/>
    <mergeCell ref="B355:B357"/>
    <mergeCell ref="B343:B345"/>
    <mergeCell ref="A382:A385"/>
    <mergeCell ref="B339:B340"/>
    <mergeCell ref="A343:A345"/>
    <mergeCell ref="A378:A381"/>
    <mergeCell ref="A365:A367"/>
    <mergeCell ref="A346:A349"/>
    <mergeCell ref="A372:A375"/>
    <mergeCell ref="A350:A354"/>
    <mergeCell ref="A368:A371"/>
    <mergeCell ref="B376:B377"/>
    <mergeCell ref="A75:A76"/>
    <mergeCell ref="A73:A74"/>
    <mergeCell ref="A93:A97"/>
    <mergeCell ref="A87:A88"/>
    <mergeCell ref="A77:A82"/>
    <mergeCell ref="A182:A184"/>
    <mergeCell ref="A98:A102"/>
    <mergeCell ref="A131:A134"/>
    <mergeCell ref="A123:A126"/>
    <mergeCell ref="A270:A271"/>
    <mergeCell ref="A280:A283"/>
    <mergeCell ref="A288:A289"/>
    <mergeCell ref="A241:A246"/>
    <mergeCell ref="A296:A297"/>
    <mergeCell ref="A298:A299"/>
    <mergeCell ref="A292:A293"/>
    <mergeCell ref="A274:A275"/>
    <mergeCell ref="A285:A286"/>
    <mergeCell ref="A278:A279"/>
    <mergeCell ref="A272:A273"/>
    <mergeCell ref="A195:A199"/>
    <mergeCell ref="B195:B199"/>
    <mergeCell ref="B206:B209"/>
    <mergeCell ref="B272:B273"/>
    <mergeCell ref="A224:A229"/>
    <mergeCell ref="B241:B246"/>
    <mergeCell ref="A206:A209"/>
    <mergeCell ref="A214:A217"/>
    <mergeCell ref="B400:B402"/>
    <mergeCell ref="B378:B381"/>
    <mergeCell ref="B285:B286"/>
    <mergeCell ref="B278:B279"/>
    <mergeCell ref="B325:B326"/>
    <mergeCell ref="B334:B338"/>
    <mergeCell ref="B361:B364"/>
    <mergeCell ref="B382:B385"/>
    <mergeCell ref="B397:B399"/>
    <mergeCell ref="B280:B283"/>
    <mergeCell ref="B249:B250"/>
    <mergeCell ref="B210:B213"/>
    <mergeCell ref="B218:B223"/>
    <mergeCell ref="A234:A237"/>
    <mergeCell ref="A230:A231"/>
    <mergeCell ref="A218:A223"/>
    <mergeCell ref="A210:A213"/>
    <mergeCell ref="B234:B237"/>
    <mergeCell ref="B238:B240"/>
    <mergeCell ref="A238:A240"/>
    <mergeCell ref="A446:A454"/>
    <mergeCell ref="A276:A277"/>
    <mergeCell ref="B290:B291"/>
    <mergeCell ref="B288:B289"/>
    <mergeCell ref="A321:A322"/>
    <mergeCell ref="B315:B316"/>
    <mergeCell ref="B307:B312"/>
    <mergeCell ref="B313:B314"/>
    <mergeCell ref="A313:A314"/>
    <mergeCell ref="B298:B299"/>
    <mergeCell ref="A421:A422"/>
    <mergeCell ref="A386:A390"/>
    <mergeCell ref="A411:A412"/>
    <mergeCell ref="A419:A420"/>
    <mergeCell ref="A415:A416"/>
    <mergeCell ref="A417:A418"/>
    <mergeCell ref="A393:A396"/>
    <mergeCell ref="A361:A364"/>
    <mergeCell ref="A355:A357"/>
    <mergeCell ref="B358:B359"/>
    <mergeCell ref="B440:B441"/>
    <mergeCell ref="B438:B439"/>
    <mergeCell ref="B429:B433"/>
    <mergeCell ref="B365:B367"/>
    <mergeCell ref="B409:B410"/>
    <mergeCell ref="B415:B416"/>
    <mergeCell ref="B417:B418"/>
    <mergeCell ref="B473:B474"/>
    <mergeCell ref="B446:B454"/>
    <mergeCell ref="B444:B445"/>
    <mergeCell ref="B393:B396"/>
    <mergeCell ref="B434:B437"/>
    <mergeCell ref="B442:B443"/>
    <mergeCell ref="B403:B408"/>
    <mergeCell ref="B455:B458"/>
    <mergeCell ref="B424:B428"/>
    <mergeCell ref="B421:B422"/>
    <mergeCell ref="A444:A445"/>
    <mergeCell ref="A400:A402"/>
    <mergeCell ref="A473:A474"/>
    <mergeCell ref="A459:A462"/>
    <mergeCell ref="A403:A408"/>
    <mergeCell ref="A429:A433"/>
    <mergeCell ref="A442:A443"/>
    <mergeCell ref="A434:A437"/>
    <mergeCell ref="A455:A458"/>
    <mergeCell ref="A424:A428"/>
    <mergeCell ref="B214:B217"/>
    <mergeCell ref="B230:B231"/>
    <mergeCell ref="B224:B229"/>
    <mergeCell ref="D182:D183"/>
    <mergeCell ref="B189:B191"/>
    <mergeCell ref="C182:C183"/>
    <mergeCell ref="B202:B205"/>
    <mergeCell ref="A189:A191"/>
    <mergeCell ref="A192:A194"/>
    <mergeCell ref="B192:B194"/>
    <mergeCell ref="F182:F183"/>
    <mergeCell ref="B182:B184"/>
    <mergeCell ref="E182:E183"/>
    <mergeCell ref="A185:A188"/>
    <mergeCell ref="G182:G183"/>
    <mergeCell ref="P182:P183"/>
    <mergeCell ref="N182:N183"/>
    <mergeCell ref="K182:K183"/>
    <mergeCell ref="L182:L183"/>
    <mergeCell ref="I182:I183"/>
    <mergeCell ref="H182:H183"/>
    <mergeCell ref="O182:O183"/>
    <mergeCell ref="B185:B188"/>
    <mergeCell ref="B13:B21"/>
    <mergeCell ref="B33:B37"/>
    <mergeCell ref="B38:B41"/>
    <mergeCell ref="A9:U9"/>
    <mergeCell ref="A13:A21"/>
    <mergeCell ref="A38:A41"/>
    <mergeCell ref="D11:J11"/>
    <mergeCell ref="K11:U11"/>
    <mergeCell ref="A11:A12"/>
    <mergeCell ref="A27:A32"/>
    <mergeCell ref="Q182:Q183"/>
    <mergeCell ref="J182:J183"/>
    <mergeCell ref="B27:B32"/>
    <mergeCell ref="A33:A37"/>
    <mergeCell ref="B56:B60"/>
    <mergeCell ref="B54:B55"/>
    <mergeCell ref="A46:A47"/>
    <mergeCell ref="A56:A60"/>
    <mergeCell ref="B48:B49"/>
    <mergeCell ref="A48:A49"/>
    <mergeCell ref="B46:B47"/>
    <mergeCell ref="B52:B53"/>
    <mergeCell ref="Q1:U1"/>
    <mergeCell ref="Q2:V2"/>
    <mergeCell ref="Q3:V3"/>
    <mergeCell ref="Q4:V4"/>
    <mergeCell ref="B11:B12"/>
    <mergeCell ref="C11:C12"/>
    <mergeCell ref="Q5:V5"/>
    <mergeCell ref="A8:U8"/>
    <mergeCell ref="A52:A53"/>
    <mergeCell ref="A63:A64"/>
    <mergeCell ref="B50:B51"/>
    <mergeCell ref="A50:A51"/>
    <mergeCell ref="B61:B62"/>
    <mergeCell ref="A61:A62"/>
    <mergeCell ref="B73:B74"/>
    <mergeCell ref="B67:B68"/>
    <mergeCell ref="B63:B64"/>
    <mergeCell ref="A54:A55"/>
    <mergeCell ref="A65:A66"/>
    <mergeCell ref="B65:B66"/>
    <mergeCell ref="A69:A72"/>
    <mergeCell ref="A67:A68"/>
    <mergeCell ref="B42:B45"/>
    <mergeCell ref="A42:A45"/>
    <mergeCell ref="B91:B92"/>
    <mergeCell ref="B75:B76"/>
    <mergeCell ref="B89:B90"/>
    <mergeCell ref="A89:A90"/>
    <mergeCell ref="B83:B86"/>
    <mergeCell ref="B77:B82"/>
    <mergeCell ref="A83:A86"/>
    <mergeCell ref="B69:B72"/>
    <mergeCell ref="B111:B114"/>
    <mergeCell ref="A111:A114"/>
    <mergeCell ref="B87:B88"/>
    <mergeCell ref="A91:A92"/>
    <mergeCell ref="B107:B110"/>
    <mergeCell ref="A107:A110"/>
    <mergeCell ref="B98:B102"/>
    <mergeCell ref="B93:B97"/>
    <mergeCell ref="A139:A142"/>
    <mergeCell ref="B139:B142"/>
    <mergeCell ref="B131:B134"/>
    <mergeCell ref="B123:B126"/>
    <mergeCell ref="B127:B130"/>
    <mergeCell ref="A127:A130"/>
    <mergeCell ref="A143:A146"/>
    <mergeCell ref="B143:B146"/>
    <mergeCell ref="B103:B106"/>
    <mergeCell ref="A103:A106"/>
    <mergeCell ref="B135:B138"/>
    <mergeCell ref="A135:A138"/>
    <mergeCell ref="B119:B122"/>
    <mergeCell ref="A119:A122"/>
    <mergeCell ref="B115:B118"/>
    <mergeCell ref="A115:A118"/>
    <mergeCell ref="B147:B150"/>
    <mergeCell ref="A147:A150"/>
    <mergeCell ref="B174:B175"/>
    <mergeCell ref="A174:A175"/>
    <mergeCell ref="A172:A173"/>
    <mergeCell ref="B172:B173"/>
    <mergeCell ref="A168:A171"/>
    <mergeCell ref="B151:B155"/>
    <mergeCell ref="A151:A155"/>
    <mergeCell ref="B164:B167"/>
    <mergeCell ref="B232:B233"/>
    <mergeCell ref="A232:A233"/>
    <mergeCell ref="B168:B171"/>
    <mergeCell ref="B180:B181"/>
    <mergeCell ref="A180:A181"/>
    <mergeCell ref="B176:B177"/>
    <mergeCell ref="A176:A177"/>
    <mergeCell ref="B178:B179"/>
    <mergeCell ref="A178:A179"/>
    <mergeCell ref="A202:A205"/>
    <mergeCell ref="A164:A167"/>
    <mergeCell ref="B162:B163"/>
    <mergeCell ref="A162:A163"/>
    <mergeCell ref="B158:B161"/>
    <mergeCell ref="A158:A161"/>
    <mergeCell ref="B276:B277"/>
    <mergeCell ref="B247:B248"/>
    <mergeCell ref="A247:A248"/>
    <mergeCell ref="A268:A269"/>
    <mergeCell ref="B261:B266"/>
    <mergeCell ref="A261:A266"/>
    <mergeCell ref="A253:A260"/>
    <mergeCell ref="B253:B260"/>
    <mergeCell ref="B268:B269"/>
    <mergeCell ref="A249:A250"/>
    <mergeCell ref="A307:A312"/>
    <mergeCell ref="A358:A359"/>
    <mergeCell ref="B327:B333"/>
    <mergeCell ref="B321:B322"/>
    <mergeCell ref="A319:A320"/>
    <mergeCell ref="A317:A318"/>
    <mergeCell ref="A341:A342"/>
    <mergeCell ref="A334:A338"/>
    <mergeCell ref="A327:A333"/>
    <mergeCell ref="B323:B324"/>
    <mergeCell ref="A294:A295"/>
    <mergeCell ref="B292:B293"/>
    <mergeCell ref="A323:A324"/>
    <mergeCell ref="A325:A326"/>
    <mergeCell ref="A305:A306"/>
    <mergeCell ref="A315:A316"/>
    <mergeCell ref="B296:B297"/>
    <mergeCell ref="B317:B318"/>
    <mergeCell ref="B294:B295"/>
    <mergeCell ref="B305:B306"/>
    <mergeCell ref="B341:B342"/>
    <mergeCell ref="B517:B520"/>
    <mergeCell ref="A517:A520"/>
    <mergeCell ref="B491:B496"/>
    <mergeCell ref="A491:A496"/>
    <mergeCell ref="B497:B498"/>
    <mergeCell ref="B515:B516"/>
    <mergeCell ref="A515:A516"/>
    <mergeCell ref="B499:B500"/>
    <mergeCell ref="B513:B514"/>
    <mergeCell ref="A513:A514"/>
    <mergeCell ref="B511:B512"/>
    <mergeCell ref="A511:A512"/>
    <mergeCell ref="A503:A506"/>
    <mergeCell ref="B507:B510"/>
    <mergeCell ref="B503:B506"/>
    <mergeCell ref="A507:A510"/>
    <mergeCell ref="A499:A500"/>
    <mergeCell ref="A497:A498"/>
    <mergeCell ref="B475:B476"/>
    <mergeCell ref="A475:A476"/>
    <mergeCell ref="B486:B490"/>
    <mergeCell ref="B479:B485"/>
    <mergeCell ref="B477:B478"/>
    <mergeCell ref="A477:A478"/>
    <mergeCell ref="A486:A490"/>
    <mergeCell ref="A479:A485"/>
    <mergeCell ref="B501:B502"/>
    <mergeCell ref="A501:A502"/>
    <mergeCell ref="A467:A468"/>
    <mergeCell ref="B463:B464"/>
    <mergeCell ref="A463:A464"/>
    <mergeCell ref="A471:A472"/>
    <mergeCell ref="A465:A466"/>
    <mergeCell ref="B467:B468"/>
    <mergeCell ref="A469:A470"/>
    <mergeCell ref="B469:B470"/>
    <mergeCell ref="B471:B472"/>
    <mergeCell ref="S182:S183"/>
    <mergeCell ref="B350:B354"/>
    <mergeCell ref="B346:B349"/>
    <mergeCell ref="B411:B412"/>
    <mergeCell ref="B386:B390"/>
    <mergeCell ref="B274:B275"/>
    <mergeCell ref="M182:M183"/>
    <mergeCell ref="R182:R183"/>
    <mergeCell ref="B368:B370"/>
    <mergeCell ref="B465:B466"/>
    <mergeCell ref="T182:T183"/>
    <mergeCell ref="U182:U183"/>
    <mergeCell ref="A440:A441"/>
    <mergeCell ref="A438:A439"/>
    <mergeCell ref="B413:B414"/>
    <mergeCell ref="A413:A414"/>
    <mergeCell ref="B419:B420"/>
    <mergeCell ref="B459:B462"/>
    <mergeCell ref="B270:B271"/>
  </mergeCells>
  <printOptions/>
  <pageMargins left="0.6692913385826772" right="0.8267716535433072" top="0.7086614173228347" bottom="0.7874015748031497" header="0.3937007874015748" footer="0.11811023622047245"/>
  <pageSetup firstPageNumber="5" useFirstPageNumber="1" fitToHeight="15" horizontalDpi="600" verticalDpi="600" orientation="landscape" paperSize="9" scale="46" r:id="rId1"/>
  <headerFooter alignWithMargins="0">
    <oddHeader>&amp;C&amp;P</oddHeader>
  </headerFooter>
  <rowBreaks count="32" manualBreakCount="32">
    <brk id="74" max="21" man="1"/>
    <brk id="88" max="21" man="1"/>
    <brk id="102" max="21" man="1"/>
    <brk id="118" max="21" man="1"/>
    <brk id="134" max="21" man="1"/>
    <brk id="150" max="21" man="1"/>
    <brk id="163" max="21" man="1"/>
    <brk id="184" max="21" man="1"/>
    <brk id="213" max="21" man="1"/>
    <brk id="229" max="21" man="1"/>
    <brk id="240" max="21" man="1"/>
    <brk id="252" max="21" man="1"/>
    <brk id="277" max="21" man="1"/>
    <brk id="291" max="21" man="1"/>
    <brk id="302" max="21" man="1"/>
    <brk id="306" max="21" man="1"/>
    <brk id="316" max="21" man="1"/>
    <brk id="324" max="21" man="1"/>
    <brk id="338" max="21" man="1"/>
    <brk id="345" max="21" man="1"/>
    <brk id="357" max="21" man="1"/>
    <brk id="367" max="21" man="1"/>
    <brk id="381" max="21" man="1"/>
    <brk id="392" max="21" man="1"/>
    <brk id="423" max="21" man="1"/>
    <brk id="437" max="21" man="1"/>
    <brk id="445" max="21" man="1"/>
    <brk id="458" max="21" man="1"/>
    <brk id="468" max="21" man="1"/>
    <brk id="476" max="21" man="1"/>
    <brk id="490" max="21" man="1"/>
    <brk id="502" max="21" man="1"/>
  </rowBreaks>
  <colBreaks count="1" manualBreakCount="1">
    <brk id="21" max="5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="60" zoomScalePageLayoutView="0" workbookViewId="0" topLeftCell="A31">
      <selection activeCell="X37" sqref="X37"/>
    </sheetView>
  </sheetViews>
  <sheetFormatPr defaultColWidth="9.140625" defaultRowHeight="12.75"/>
  <cols>
    <col min="1" max="1" width="9.140625" style="3" customWidth="1"/>
    <col min="2" max="2" width="25.140625" style="9" customWidth="1"/>
    <col min="3" max="3" width="44.28125" style="22" customWidth="1"/>
    <col min="4" max="4" width="27.421875" style="20" customWidth="1"/>
    <col min="5" max="5" width="7.421875" style="9" customWidth="1"/>
    <col min="6" max="6" width="6.28125" style="25" customWidth="1"/>
    <col min="7" max="7" width="6.421875" style="9" customWidth="1"/>
    <col min="8" max="8" width="7.140625" style="9" customWidth="1"/>
    <col min="9" max="9" width="19.140625" style="9" customWidth="1"/>
    <col min="10" max="10" width="25.00390625" style="9" customWidth="1"/>
    <col min="11" max="14" width="21.421875" style="9" customWidth="1"/>
    <col min="15" max="15" width="21.00390625" style="0" hidden="1" customWidth="1"/>
    <col min="17" max="17" width="53.140625" style="0" hidden="1" customWidth="1"/>
  </cols>
  <sheetData>
    <row r="1" spans="1:17" s="6" customFormat="1" ht="21" customHeight="1">
      <c r="A1" s="1"/>
      <c r="B1" s="5"/>
      <c r="C1" s="7"/>
      <c r="D1" s="5"/>
      <c r="E1" s="23"/>
      <c r="F1" s="5"/>
      <c r="G1" s="5"/>
      <c r="H1" s="5"/>
      <c r="K1" s="166" t="s">
        <v>208</v>
      </c>
      <c r="L1" s="166"/>
      <c r="M1" s="166"/>
      <c r="N1" s="166"/>
      <c r="O1" s="38"/>
      <c r="Q1" s="44" t="s">
        <v>19</v>
      </c>
    </row>
    <row r="2" spans="1:15" s="6" customFormat="1" ht="21" customHeight="1">
      <c r="A2" s="1"/>
      <c r="B2" s="5"/>
      <c r="C2" s="7"/>
      <c r="D2" s="5"/>
      <c r="E2" s="23"/>
      <c r="F2" s="5"/>
      <c r="G2" s="5"/>
      <c r="H2" s="5"/>
      <c r="K2" s="166" t="s">
        <v>411</v>
      </c>
      <c r="L2" s="166"/>
      <c r="M2" s="166"/>
      <c r="N2" s="166"/>
      <c r="O2" s="38"/>
    </row>
    <row r="3" spans="1:15" s="6" customFormat="1" ht="21" customHeight="1">
      <c r="A3" s="1"/>
      <c r="B3" s="5"/>
      <c r="C3" s="7"/>
      <c r="D3" s="5"/>
      <c r="E3" s="23"/>
      <c r="F3" s="5"/>
      <c r="G3" s="5"/>
      <c r="H3" s="5"/>
      <c r="K3" s="166" t="s">
        <v>412</v>
      </c>
      <c r="L3" s="166"/>
      <c r="M3" s="166"/>
      <c r="N3" s="166"/>
      <c r="O3" s="38"/>
    </row>
    <row r="4" spans="1:15" s="6" customFormat="1" ht="41.25" customHeight="1">
      <c r="A4" s="1"/>
      <c r="B4" s="5"/>
      <c r="C4" s="7"/>
      <c r="D4" s="5"/>
      <c r="E4" s="23"/>
      <c r="F4" s="5"/>
      <c r="G4" s="5"/>
      <c r="H4" s="5"/>
      <c r="K4" s="218" t="s">
        <v>407</v>
      </c>
      <c r="L4" s="218"/>
      <c r="M4" s="218"/>
      <c r="N4" s="218"/>
      <c r="O4" s="39"/>
    </row>
    <row r="5" spans="1:16" s="6" customFormat="1" ht="33.75" customHeight="1">
      <c r="A5" s="1"/>
      <c r="B5" s="5"/>
      <c r="C5" s="7"/>
      <c r="D5" s="5"/>
      <c r="E5" s="23"/>
      <c r="F5" s="5"/>
      <c r="G5" s="5"/>
      <c r="H5" s="5"/>
      <c r="J5" s="47"/>
      <c r="K5" s="219" t="s">
        <v>183</v>
      </c>
      <c r="L5" s="219"/>
      <c r="M5" s="219"/>
      <c r="N5" s="219"/>
      <c r="O5" s="28"/>
      <c r="P5" s="28"/>
    </row>
    <row r="6" spans="1:15" s="8" customFormat="1" ht="20.25" customHeight="1">
      <c r="A6" s="215" t="s">
        <v>223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</row>
    <row r="7" spans="1:15" s="8" customFormat="1" ht="20.25" customHeight="1">
      <c r="A7" s="215" t="s">
        <v>227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</row>
    <row r="8" spans="1:14" s="2" customFormat="1" ht="16.5" customHeight="1">
      <c r="A8" s="3"/>
      <c r="B8" s="1"/>
      <c r="C8" s="21"/>
      <c r="D8" s="19"/>
      <c r="E8" s="3"/>
      <c r="F8" s="24"/>
      <c r="G8" s="3"/>
      <c r="H8" s="3"/>
      <c r="I8" s="43"/>
      <c r="J8" s="43"/>
      <c r="K8" s="43"/>
      <c r="L8" s="3"/>
      <c r="M8" s="3"/>
      <c r="N8" s="3"/>
    </row>
    <row r="9" spans="1:15" s="2" customFormat="1" ht="36" customHeight="1">
      <c r="A9" s="191" t="s">
        <v>226</v>
      </c>
      <c r="B9" s="169" t="s">
        <v>225</v>
      </c>
      <c r="C9" s="169"/>
      <c r="D9" s="169" t="s">
        <v>321</v>
      </c>
      <c r="E9" s="169" t="s">
        <v>322</v>
      </c>
      <c r="F9" s="169"/>
      <c r="G9" s="169"/>
      <c r="H9" s="169"/>
      <c r="I9" s="211" t="s">
        <v>22</v>
      </c>
      <c r="J9" s="212"/>
      <c r="K9" s="213"/>
      <c r="L9" s="213"/>
      <c r="M9" s="213"/>
      <c r="N9" s="214"/>
      <c r="O9" s="216" t="s">
        <v>15</v>
      </c>
    </row>
    <row r="10" spans="1:15" s="2" customFormat="1" ht="68.25" customHeight="1">
      <c r="A10" s="192"/>
      <c r="B10" s="169"/>
      <c r="C10" s="169"/>
      <c r="D10" s="169"/>
      <c r="E10" s="10" t="s">
        <v>323</v>
      </c>
      <c r="F10" s="18" t="s">
        <v>436</v>
      </c>
      <c r="G10" s="10" t="s">
        <v>437</v>
      </c>
      <c r="H10" s="10" t="s">
        <v>438</v>
      </c>
      <c r="I10" s="11">
        <v>2019</v>
      </c>
      <c r="J10" s="11">
        <v>2020</v>
      </c>
      <c r="K10" s="11">
        <v>2021</v>
      </c>
      <c r="L10" s="11">
        <v>2022</v>
      </c>
      <c r="M10" s="11">
        <v>2023</v>
      </c>
      <c r="N10" s="11">
        <v>2024</v>
      </c>
      <c r="O10" s="217"/>
    </row>
    <row r="11" spans="1:15" s="2" customFormat="1" ht="27.75" customHeight="1">
      <c r="A11" s="36">
        <v>1</v>
      </c>
      <c r="B11" s="200" t="s">
        <v>259</v>
      </c>
      <c r="C11" s="200"/>
      <c r="D11" s="37" t="s">
        <v>216</v>
      </c>
      <c r="E11" s="11" t="s">
        <v>329</v>
      </c>
      <c r="F11" s="15" t="s">
        <v>441</v>
      </c>
      <c r="G11" s="11" t="s">
        <v>329</v>
      </c>
      <c r="H11" s="11" t="s">
        <v>329</v>
      </c>
      <c r="I11" s="26">
        <f>I12+I16+I27+I30+I21</f>
        <v>52743.248999999996</v>
      </c>
      <c r="J11" s="26">
        <f>J12+J16+J27+J30+J21</f>
        <v>50403.913</v>
      </c>
      <c r="K11" s="26">
        <f>K12+K16+K27+K30+K21</f>
        <v>33336.913</v>
      </c>
      <c r="L11" s="26">
        <f>L12+L16+L27+L30+L21+L24</f>
        <v>307889.26</v>
      </c>
      <c r="M11" s="26">
        <f>M12+M16+M27+M30+M21</f>
        <v>29778.35</v>
      </c>
      <c r="N11" s="26">
        <f>N12+N16+N27+N30+N21</f>
        <v>29778.35</v>
      </c>
      <c r="O11" s="26">
        <f>O12+O16+O27+O30</f>
        <v>136484.075</v>
      </c>
    </row>
    <row r="12" spans="1:15" s="2" customFormat="1" ht="25.5" customHeight="1">
      <c r="A12" s="201" t="s">
        <v>228</v>
      </c>
      <c r="B12" s="204" t="s">
        <v>224</v>
      </c>
      <c r="C12" s="205"/>
      <c r="D12" s="12" t="s">
        <v>216</v>
      </c>
      <c r="E12" s="11" t="s">
        <v>329</v>
      </c>
      <c r="F12" s="15" t="s">
        <v>441</v>
      </c>
      <c r="G12" s="11">
        <v>2</v>
      </c>
      <c r="H12" s="15" t="s">
        <v>238</v>
      </c>
      <c r="I12" s="13">
        <f aca="true" t="shared" si="0" ref="I12:N12">I13</f>
        <v>24700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si="0"/>
        <v>0</v>
      </c>
      <c r="O12" s="13">
        <f>I12+J12+K12</f>
        <v>24700</v>
      </c>
    </row>
    <row r="13" spans="1:15" s="2" customFormat="1" ht="27.75" customHeight="1">
      <c r="A13" s="202"/>
      <c r="B13" s="206"/>
      <c r="C13" s="207"/>
      <c r="D13" s="12" t="s">
        <v>460</v>
      </c>
      <c r="E13" s="11" t="s">
        <v>329</v>
      </c>
      <c r="F13" s="15" t="s">
        <v>441</v>
      </c>
      <c r="G13" s="11">
        <v>2</v>
      </c>
      <c r="H13" s="15" t="s">
        <v>238</v>
      </c>
      <c r="I13" s="13">
        <f aca="true" t="shared" si="1" ref="I13:N13">I15</f>
        <v>24700</v>
      </c>
      <c r="J13" s="13">
        <f t="shared" si="1"/>
        <v>0</v>
      </c>
      <c r="K13" s="13">
        <f t="shared" si="1"/>
        <v>0</v>
      </c>
      <c r="L13" s="13">
        <f t="shared" si="1"/>
        <v>0</v>
      </c>
      <c r="M13" s="13">
        <f t="shared" si="1"/>
        <v>0</v>
      </c>
      <c r="N13" s="13">
        <f t="shared" si="1"/>
        <v>0</v>
      </c>
      <c r="O13" s="13">
        <f>I13+J13+K13</f>
        <v>24700</v>
      </c>
    </row>
    <row r="14" spans="1:15" s="2" customFormat="1" ht="36.75" customHeight="1">
      <c r="A14" s="202"/>
      <c r="B14" s="206"/>
      <c r="C14" s="207"/>
      <c r="D14" s="12" t="s">
        <v>461</v>
      </c>
      <c r="E14" s="11" t="s">
        <v>329</v>
      </c>
      <c r="F14" s="15" t="s">
        <v>441</v>
      </c>
      <c r="G14" s="11">
        <v>2</v>
      </c>
      <c r="H14" s="15" t="s">
        <v>238</v>
      </c>
      <c r="I14" s="13">
        <v>24700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f>I14+J14+K14</f>
        <v>24700</v>
      </c>
    </row>
    <row r="15" spans="1:15" s="2" customFormat="1" ht="80.25" customHeight="1">
      <c r="A15" s="202"/>
      <c r="B15" s="206"/>
      <c r="C15" s="207"/>
      <c r="D15" s="12" t="s">
        <v>11</v>
      </c>
      <c r="E15" s="11">
        <v>805</v>
      </c>
      <c r="F15" s="15" t="s">
        <v>441</v>
      </c>
      <c r="G15" s="11">
        <v>2</v>
      </c>
      <c r="H15" s="15" t="s">
        <v>238</v>
      </c>
      <c r="I15" s="13">
        <v>24700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f>I15+J15+K15</f>
        <v>24700</v>
      </c>
    </row>
    <row r="16" spans="1:15" s="2" customFormat="1" ht="21.75" customHeight="1">
      <c r="A16" s="181" t="s">
        <v>229</v>
      </c>
      <c r="B16" s="199" t="s">
        <v>213</v>
      </c>
      <c r="C16" s="199"/>
      <c r="D16" s="12" t="s">
        <v>216</v>
      </c>
      <c r="E16" s="11" t="s">
        <v>329</v>
      </c>
      <c r="F16" s="15" t="s">
        <v>441</v>
      </c>
      <c r="G16" s="11">
        <v>2</v>
      </c>
      <c r="H16" s="15" t="s">
        <v>238</v>
      </c>
      <c r="I16" s="13">
        <f aca="true" t="shared" si="2" ref="I16:N16">I17+I18+I19</f>
        <v>6261.25</v>
      </c>
      <c r="J16" s="13">
        <f>J17+J18+J19</f>
        <v>23328.25</v>
      </c>
      <c r="K16" s="13">
        <f t="shared" si="2"/>
        <v>6261.25</v>
      </c>
      <c r="L16" s="13">
        <f t="shared" si="2"/>
        <v>6261.25</v>
      </c>
      <c r="M16" s="13">
        <f t="shared" si="2"/>
        <v>6261.25</v>
      </c>
      <c r="N16" s="13">
        <f t="shared" si="2"/>
        <v>6261.25</v>
      </c>
      <c r="O16" s="13">
        <f>I16+J16+K16</f>
        <v>35850.75</v>
      </c>
    </row>
    <row r="17" spans="1:15" s="2" customFormat="1" ht="21.75" customHeight="1">
      <c r="A17" s="181"/>
      <c r="B17" s="199"/>
      <c r="C17" s="199"/>
      <c r="D17" s="12" t="s">
        <v>460</v>
      </c>
      <c r="E17" s="11" t="s">
        <v>329</v>
      </c>
      <c r="F17" s="15" t="s">
        <v>441</v>
      </c>
      <c r="G17" s="11">
        <v>2</v>
      </c>
      <c r="H17" s="15" t="s">
        <v>238</v>
      </c>
      <c r="I17" s="13">
        <f aca="true" t="shared" si="3" ref="I17:N17">I20+I19</f>
        <v>6261.25</v>
      </c>
      <c r="J17" s="13">
        <f>J20+J19</f>
        <v>23328.25</v>
      </c>
      <c r="K17" s="13">
        <f t="shared" si="3"/>
        <v>6261.25</v>
      </c>
      <c r="L17" s="13">
        <f t="shared" si="3"/>
        <v>6261.25</v>
      </c>
      <c r="M17" s="13">
        <f t="shared" si="3"/>
        <v>6261.25</v>
      </c>
      <c r="N17" s="13">
        <f t="shared" si="3"/>
        <v>6261.25</v>
      </c>
      <c r="O17" s="13">
        <f aca="true" t="shared" si="4" ref="O17:O33">I17+J17+K17</f>
        <v>35850.75</v>
      </c>
    </row>
    <row r="18" spans="1:15" s="2" customFormat="1" ht="37.5" customHeight="1">
      <c r="A18" s="181"/>
      <c r="B18" s="199"/>
      <c r="C18" s="199"/>
      <c r="D18" s="12" t="s">
        <v>4</v>
      </c>
      <c r="E18" s="11" t="s">
        <v>329</v>
      </c>
      <c r="F18" s="15" t="s">
        <v>441</v>
      </c>
      <c r="G18" s="11">
        <v>2</v>
      </c>
      <c r="H18" s="15" t="s">
        <v>238</v>
      </c>
      <c r="I18" s="13">
        <f>I19</f>
        <v>0</v>
      </c>
      <c r="J18" s="13">
        <f>J19</f>
        <v>0</v>
      </c>
      <c r="K18" s="13">
        <v>0</v>
      </c>
      <c r="L18" s="13">
        <v>0</v>
      </c>
      <c r="M18" s="13">
        <v>0</v>
      </c>
      <c r="N18" s="13">
        <v>0</v>
      </c>
      <c r="O18" s="13">
        <f t="shared" si="4"/>
        <v>0</v>
      </c>
    </row>
    <row r="19" spans="1:15" s="2" customFormat="1" ht="56.25" customHeight="1">
      <c r="A19" s="181"/>
      <c r="B19" s="199"/>
      <c r="C19" s="199"/>
      <c r="D19" s="12" t="s">
        <v>8</v>
      </c>
      <c r="E19" s="11" t="s">
        <v>329</v>
      </c>
      <c r="F19" s="15" t="s">
        <v>441</v>
      </c>
      <c r="G19" s="11">
        <v>2</v>
      </c>
      <c r="H19" s="15" t="s">
        <v>238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f t="shared" si="4"/>
        <v>0</v>
      </c>
    </row>
    <row r="20" spans="1:15" s="2" customFormat="1" ht="82.5" customHeight="1">
      <c r="A20" s="181"/>
      <c r="B20" s="199"/>
      <c r="C20" s="199"/>
      <c r="D20" s="12" t="s">
        <v>11</v>
      </c>
      <c r="E20" s="11">
        <v>805</v>
      </c>
      <c r="F20" s="15" t="s">
        <v>441</v>
      </c>
      <c r="G20" s="11">
        <v>2</v>
      </c>
      <c r="H20" s="15" t="s">
        <v>238</v>
      </c>
      <c r="I20" s="13">
        <v>6261.25</v>
      </c>
      <c r="J20" s="103">
        <v>23328.25</v>
      </c>
      <c r="K20" s="103">
        <v>6261.25</v>
      </c>
      <c r="L20" s="103">
        <v>6261.25</v>
      </c>
      <c r="M20" s="13">
        <v>6261.25</v>
      </c>
      <c r="N20" s="13">
        <v>6261.25</v>
      </c>
      <c r="O20" s="13">
        <f t="shared" si="4"/>
        <v>35850.75</v>
      </c>
    </row>
    <row r="21" spans="1:15" s="2" customFormat="1" ht="22.5" customHeight="1">
      <c r="A21" s="201" t="s">
        <v>230</v>
      </c>
      <c r="B21" s="204" t="s">
        <v>174</v>
      </c>
      <c r="C21" s="205"/>
      <c r="D21" s="12" t="s">
        <v>216</v>
      </c>
      <c r="E21" s="11" t="s">
        <v>329</v>
      </c>
      <c r="F21" s="15" t="s">
        <v>441</v>
      </c>
      <c r="G21" s="11">
        <v>2</v>
      </c>
      <c r="H21" s="15" t="s">
        <v>238</v>
      </c>
      <c r="I21" s="13">
        <v>0</v>
      </c>
      <c r="J21" s="13">
        <v>0</v>
      </c>
      <c r="K21" s="13">
        <f>K22</f>
        <v>0</v>
      </c>
      <c r="L21" s="13">
        <v>0</v>
      </c>
      <c r="M21" s="13">
        <v>0</v>
      </c>
      <c r="N21" s="13">
        <v>0</v>
      </c>
      <c r="O21" s="13"/>
    </row>
    <row r="22" spans="1:15" s="2" customFormat="1" ht="24" customHeight="1">
      <c r="A22" s="202"/>
      <c r="B22" s="206"/>
      <c r="C22" s="207"/>
      <c r="D22" s="12" t="s">
        <v>460</v>
      </c>
      <c r="E22" s="11" t="s">
        <v>329</v>
      </c>
      <c r="F22" s="15" t="s">
        <v>441</v>
      </c>
      <c r="G22" s="11">
        <v>2</v>
      </c>
      <c r="H22" s="15" t="s">
        <v>238</v>
      </c>
      <c r="I22" s="13">
        <v>0</v>
      </c>
      <c r="J22" s="13">
        <v>0</v>
      </c>
      <c r="K22" s="13">
        <f>K23</f>
        <v>0</v>
      </c>
      <c r="L22" s="13">
        <v>0</v>
      </c>
      <c r="M22" s="13">
        <v>0</v>
      </c>
      <c r="N22" s="13">
        <v>0</v>
      </c>
      <c r="O22" s="13"/>
    </row>
    <row r="23" spans="1:15" s="2" customFormat="1" ht="45" customHeight="1">
      <c r="A23" s="203"/>
      <c r="B23" s="208"/>
      <c r="C23" s="209"/>
      <c r="D23" s="12" t="s">
        <v>176</v>
      </c>
      <c r="E23" s="11">
        <v>808</v>
      </c>
      <c r="F23" s="15" t="s">
        <v>441</v>
      </c>
      <c r="G23" s="11">
        <v>2</v>
      </c>
      <c r="H23" s="15" t="s">
        <v>238</v>
      </c>
      <c r="I23" s="13">
        <v>0</v>
      </c>
      <c r="J23" s="103">
        <v>0</v>
      </c>
      <c r="K23" s="103">
        <v>0</v>
      </c>
      <c r="L23" s="103">
        <v>0</v>
      </c>
      <c r="M23" s="13">
        <v>0</v>
      </c>
      <c r="N23" s="13">
        <v>0</v>
      </c>
      <c r="O23" s="13"/>
    </row>
    <row r="24" spans="1:15" s="2" customFormat="1" ht="26.25" customHeight="1">
      <c r="A24" s="201" t="s">
        <v>231</v>
      </c>
      <c r="B24" s="204" t="s">
        <v>175</v>
      </c>
      <c r="C24" s="205"/>
      <c r="D24" s="12" t="s">
        <v>216</v>
      </c>
      <c r="E24" s="11" t="s">
        <v>329</v>
      </c>
      <c r="F24" s="15" t="s">
        <v>441</v>
      </c>
      <c r="G24" s="11">
        <v>2</v>
      </c>
      <c r="H24" s="15" t="s">
        <v>238</v>
      </c>
      <c r="I24" s="13">
        <v>0</v>
      </c>
      <c r="J24" s="13">
        <f aca="true" t="shared" si="5" ref="J24:L25">J25</f>
        <v>16326.531</v>
      </c>
      <c r="K24" s="13">
        <f t="shared" si="5"/>
        <v>274552.347</v>
      </c>
      <c r="L24" s="13">
        <f t="shared" si="5"/>
        <v>274552.347</v>
      </c>
      <c r="M24" s="13">
        <v>0</v>
      </c>
      <c r="N24" s="13">
        <v>0</v>
      </c>
      <c r="O24" s="13"/>
    </row>
    <row r="25" spans="1:15" s="2" customFormat="1" ht="26.25" customHeight="1">
      <c r="A25" s="202"/>
      <c r="B25" s="206"/>
      <c r="C25" s="207"/>
      <c r="D25" s="12" t="s">
        <v>460</v>
      </c>
      <c r="E25" s="11" t="s">
        <v>329</v>
      </c>
      <c r="F25" s="15" t="s">
        <v>441</v>
      </c>
      <c r="G25" s="11">
        <v>2</v>
      </c>
      <c r="H25" s="15" t="s">
        <v>238</v>
      </c>
      <c r="I25" s="13">
        <v>0</v>
      </c>
      <c r="J25" s="13">
        <f t="shared" si="5"/>
        <v>16326.531</v>
      </c>
      <c r="K25" s="13">
        <f t="shared" si="5"/>
        <v>274552.347</v>
      </c>
      <c r="L25" s="13">
        <f t="shared" si="5"/>
        <v>274552.347</v>
      </c>
      <c r="M25" s="13">
        <v>0</v>
      </c>
      <c r="N25" s="13">
        <v>0</v>
      </c>
      <c r="O25" s="13"/>
    </row>
    <row r="26" spans="1:15" s="2" customFormat="1" ht="45" customHeight="1">
      <c r="A26" s="203"/>
      <c r="B26" s="208"/>
      <c r="C26" s="209"/>
      <c r="D26" s="12" t="s">
        <v>176</v>
      </c>
      <c r="E26" s="11">
        <v>808</v>
      </c>
      <c r="F26" s="15" t="s">
        <v>441</v>
      </c>
      <c r="G26" s="11">
        <v>2</v>
      </c>
      <c r="H26" s="15" t="s">
        <v>238</v>
      </c>
      <c r="I26" s="13">
        <v>0</v>
      </c>
      <c r="J26" s="103">
        <v>16326.531</v>
      </c>
      <c r="K26" s="103">
        <v>274552.347</v>
      </c>
      <c r="L26" s="103">
        <v>274552.347</v>
      </c>
      <c r="M26" s="13">
        <v>0</v>
      </c>
      <c r="N26" s="13">
        <v>0</v>
      </c>
      <c r="O26" s="13"/>
    </row>
    <row r="27" spans="1:15" s="2" customFormat="1" ht="33.75" customHeight="1">
      <c r="A27" s="181" t="s">
        <v>177</v>
      </c>
      <c r="B27" s="199" t="s">
        <v>222</v>
      </c>
      <c r="C27" s="199"/>
      <c r="D27" s="17" t="s">
        <v>216</v>
      </c>
      <c r="E27" s="11" t="s">
        <v>329</v>
      </c>
      <c r="F27" s="15" t="s">
        <v>441</v>
      </c>
      <c r="G27" s="11">
        <v>4</v>
      </c>
      <c r="H27" s="15" t="s">
        <v>238</v>
      </c>
      <c r="I27" s="13">
        <f aca="true" t="shared" si="6" ref="I27:N28">I28</f>
        <v>11966.865</v>
      </c>
      <c r="J27" s="13">
        <f t="shared" si="6"/>
        <v>15378.299</v>
      </c>
      <c r="K27" s="13">
        <f t="shared" si="6"/>
        <v>15378.299</v>
      </c>
      <c r="L27" s="13">
        <f t="shared" si="6"/>
        <v>15378.299</v>
      </c>
      <c r="M27" s="13">
        <f t="shared" si="6"/>
        <v>12252</v>
      </c>
      <c r="N27" s="13">
        <f t="shared" si="6"/>
        <v>12252</v>
      </c>
      <c r="O27" s="13">
        <f t="shared" si="4"/>
        <v>42723.463</v>
      </c>
    </row>
    <row r="28" spans="1:15" s="2" customFormat="1" ht="28.5" customHeight="1">
      <c r="A28" s="181"/>
      <c r="B28" s="199"/>
      <c r="C28" s="199"/>
      <c r="D28" s="17" t="s">
        <v>460</v>
      </c>
      <c r="E28" s="11" t="s">
        <v>329</v>
      </c>
      <c r="F28" s="15" t="s">
        <v>441</v>
      </c>
      <c r="G28" s="11">
        <v>4</v>
      </c>
      <c r="H28" s="15" t="s">
        <v>238</v>
      </c>
      <c r="I28" s="13">
        <f t="shared" si="6"/>
        <v>11966.865</v>
      </c>
      <c r="J28" s="13">
        <f t="shared" si="6"/>
        <v>15378.299</v>
      </c>
      <c r="K28" s="13">
        <f t="shared" si="6"/>
        <v>15378.299</v>
      </c>
      <c r="L28" s="13">
        <f t="shared" si="6"/>
        <v>15378.299</v>
      </c>
      <c r="M28" s="13">
        <f t="shared" si="6"/>
        <v>12252</v>
      </c>
      <c r="N28" s="13">
        <f t="shared" si="6"/>
        <v>12252</v>
      </c>
      <c r="O28" s="13">
        <f t="shared" si="4"/>
        <v>42723.463</v>
      </c>
    </row>
    <row r="29" spans="1:15" s="2" customFormat="1" ht="81" customHeight="1">
      <c r="A29" s="181"/>
      <c r="B29" s="199"/>
      <c r="C29" s="199"/>
      <c r="D29" s="12" t="s">
        <v>11</v>
      </c>
      <c r="E29" s="11">
        <v>805</v>
      </c>
      <c r="F29" s="15" t="s">
        <v>441</v>
      </c>
      <c r="G29" s="11">
        <v>4</v>
      </c>
      <c r="H29" s="15" t="s">
        <v>238</v>
      </c>
      <c r="I29" s="16">
        <v>11966.865</v>
      </c>
      <c r="J29" s="104">
        <v>15378.299</v>
      </c>
      <c r="K29" s="104">
        <v>15378.299</v>
      </c>
      <c r="L29" s="104">
        <v>15378.299</v>
      </c>
      <c r="M29" s="16">
        <v>12252</v>
      </c>
      <c r="N29" s="16">
        <v>12252</v>
      </c>
      <c r="O29" s="13">
        <f t="shared" si="4"/>
        <v>42723.463</v>
      </c>
    </row>
    <row r="30" spans="1:15" s="2" customFormat="1" ht="26.25" customHeight="1">
      <c r="A30" s="201" t="s">
        <v>182</v>
      </c>
      <c r="B30" s="204" t="s">
        <v>416</v>
      </c>
      <c r="C30" s="205"/>
      <c r="D30" s="17" t="s">
        <v>216</v>
      </c>
      <c r="E30" s="11" t="s">
        <v>329</v>
      </c>
      <c r="F30" s="18" t="s">
        <v>441</v>
      </c>
      <c r="G30" s="10">
        <v>5</v>
      </c>
      <c r="H30" s="15" t="s">
        <v>238</v>
      </c>
      <c r="I30" s="13">
        <f aca="true" t="shared" si="7" ref="I30:N30">I32</f>
        <v>9815.134</v>
      </c>
      <c r="J30" s="13">
        <f t="shared" si="7"/>
        <v>11697.364</v>
      </c>
      <c r="K30" s="13">
        <f t="shared" si="7"/>
        <v>11697.364</v>
      </c>
      <c r="L30" s="13">
        <f t="shared" si="7"/>
        <v>11697.364</v>
      </c>
      <c r="M30" s="13">
        <f t="shared" si="7"/>
        <v>11265.1</v>
      </c>
      <c r="N30" s="13">
        <f t="shared" si="7"/>
        <v>11265.1</v>
      </c>
      <c r="O30" s="13">
        <f t="shared" si="4"/>
        <v>33209.862</v>
      </c>
    </row>
    <row r="31" spans="1:15" s="2" customFormat="1" ht="26.25" customHeight="1">
      <c r="A31" s="202"/>
      <c r="B31" s="206"/>
      <c r="C31" s="207"/>
      <c r="D31" s="12" t="s">
        <v>460</v>
      </c>
      <c r="E31" s="11" t="s">
        <v>329</v>
      </c>
      <c r="F31" s="18" t="s">
        <v>441</v>
      </c>
      <c r="G31" s="10">
        <v>5</v>
      </c>
      <c r="H31" s="15" t="s">
        <v>238</v>
      </c>
      <c r="I31" s="13">
        <f aca="true" t="shared" si="8" ref="I31:N31">I32</f>
        <v>9815.134</v>
      </c>
      <c r="J31" s="13">
        <f t="shared" si="8"/>
        <v>11697.364</v>
      </c>
      <c r="K31" s="13">
        <f t="shared" si="8"/>
        <v>11697.364</v>
      </c>
      <c r="L31" s="13">
        <f t="shared" si="8"/>
        <v>11697.364</v>
      </c>
      <c r="M31" s="13">
        <f t="shared" si="8"/>
        <v>11265.1</v>
      </c>
      <c r="N31" s="13">
        <f t="shared" si="8"/>
        <v>11265.1</v>
      </c>
      <c r="O31" s="13">
        <f t="shared" si="4"/>
        <v>33209.862</v>
      </c>
    </row>
    <row r="32" spans="1:15" s="2" customFormat="1" ht="82.5" customHeight="1">
      <c r="A32" s="203"/>
      <c r="B32" s="208"/>
      <c r="C32" s="209"/>
      <c r="D32" s="12" t="s">
        <v>11</v>
      </c>
      <c r="E32" s="11">
        <v>805</v>
      </c>
      <c r="F32" s="18" t="s">
        <v>441</v>
      </c>
      <c r="G32" s="10">
        <v>5</v>
      </c>
      <c r="H32" s="15" t="s">
        <v>238</v>
      </c>
      <c r="I32" s="13">
        <v>9815.134</v>
      </c>
      <c r="J32" s="103">
        <v>11697.364</v>
      </c>
      <c r="K32" s="103">
        <v>11697.364</v>
      </c>
      <c r="L32" s="103">
        <v>11697.364</v>
      </c>
      <c r="M32" s="13">
        <v>11265.1</v>
      </c>
      <c r="N32" s="13">
        <v>11265.1</v>
      </c>
      <c r="O32" s="13">
        <f>I32+J32+K32</f>
        <v>33209.862</v>
      </c>
    </row>
    <row r="33" spans="1:15" s="2" customFormat="1" ht="42" customHeight="1">
      <c r="A33" s="36">
        <v>2</v>
      </c>
      <c r="B33" s="200" t="s">
        <v>260</v>
      </c>
      <c r="C33" s="200"/>
      <c r="D33" s="12" t="s">
        <v>216</v>
      </c>
      <c r="E33" s="11" t="s">
        <v>329</v>
      </c>
      <c r="F33" s="15" t="s">
        <v>441</v>
      </c>
      <c r="G33" s="11">
        <v>3</v>
      </c>
      <c r="H33" s="11" t="s">
        <v>329</v>
      </c>
      <c r="I33" s="26">
        <f>I34+I35+I37+I38+I39+I40+I41</f>
        <v>1206044.2719999999</v>
      </c>
      <c r="J33" s="26">
        <f>J34+J35+J37+J38+J39+J40+J41+J36</f>
        <v>2320753.297</v>
      </c>
      <c r="K33" s="26">
        <f>K34+K35+K37+K38+K39+K40+K41+K36</f>
        <v>2287722.817</v>
      </c>
      <c r="L33" s="26">
        <f>L34+L35+L37+L38+L39+L40+L41+L36</f>
        <v>2303165.607</v>
      </c>
      <c r="M33" s="26">
        <f>M34+M35+M37+M38+M39+M40+M41+M36</f>
        <v>1005919.519</v>
      </c>
      <c r="N33" s="26">
        <f>N34+N35+N37+N38+N39+N40+N41+N36</f>
        <v>1005919.519</v>
      </c>
      <c r="O33" s="26">
        <f t="shared" si="4"/>
        <v>5814520.386</v>
      </c>
    </row>
    <row r="34" spans="1:15" s="2" customFormat="1" ht="81.75" customHeight="1">
      <c r="A34" s="18" t="s">
        <v>232</v>
      </c>
      <c r="B34" s="199" t="s">
        <v>365</v>
      </c>
      <c r="C34" s="199"/>
      <c r="D34" s="12" t="s">
        <v>11</v>
      </c>
      <c r="E34" s="11">
        <v>805</v>
      </c>
      <c r="F34" s="15" t="s">
        <v>441</v>
      </c>
      <c r="G34" s="15" t="s">
        <v>459</v>
      </c>
      <c r="H34" s="15" t="s">
        <v>239</v>
      </c>
      <c r="I34" s="16">
        <v>298887.532</v>
      </c>
      <c r="J34" s="154">
        <v>305010.91</v>
      </c>
      <c r="K34" s="154">
        <v>319992.6</v>
      </c>
      <c r="L34" s="104">
        <v>319669.32</v>
      </c>
      <c r="M34" s="16">
        <v>354237</v>
      </c>
      <c r="N34" s="16">
        <v>354237</v>
      </c>
      <c r="O34" s="13">
        <f aca="true" t="shared" si="9" ref="O34:O41">I34+J34+K34</f>
        <v>923891.042</v>
      </c>
    </row>
    <row r="35" spans="1:15" s="2" customFormat="1" ht="81" customHeight="1">
      <c r="A35" s="18" t="s">
        <v>233</v>
      </c>
      <c r="B35" s="199" t="s">
        <v>307</v>
      </c>
      <c r="C35" s="199"/>
      <c r="D35" s="12" t="s">
        <v>11</v>
      </c>
      <c r="E35" s="11">
        <v>805</v>
      </c>
      <c r="F35" s="15" t="s">
        <v>441</v>
      </c>
      <c r="G35" s="15" t="s">
        <v>459</v>
      </c>
      <c r="H35" s="15" t="s">
        <v>239</v>
      </c>
      <c r="I35" s="16">
        <v>465402.508</v>
      </c>
      <c r="J35" s="104">
        <v>616486.588</v>
      </c>
      <c r="K35" s="104">
        <v>536439.1</v>
      </c>
      <c r="L35" s="104">
        <v>552206.1</v>
      </c>
      <c r="M35" s="16">
        <v>64971</v>
      </c>
      <c r="N35" s="16">
        <v>64971</v>
      </c>
      <c r="O35" s="13">
        <f t="shared" si="9"/>
        <v>1618328.196</v>
      </c>
    </row>
    <row r="36" spans="1:15" s="2" customFormat="1" ht="81" customHeight="1">
      <c r="A36" s="18" t="s">
        <v>234</v>
      </c>
      <c r="B36" s="199" t="s">
        <v>196</v>
      </c>
      <c r="C36" s="199"/>
      <c r="D36" s="12" t="s">
        <v>11</v>
      </c>
      <c r="E36" s="11">
        <v>805</v>
      </c>
      <c r="F36" s="15" t="s">
        <v>441</v>
      </c>
      <c r="G36" s="15" t="s">
        <v>459</v>
      </c>
      <c r="H36" s="15" t="s">
        <v>239</v>
      </c>
      <c r="I36" s="16">
        <v>0</v>
      </c>
      <c r="J36" s="104">
        <v>8248.055</v>
      </c>
      <c r="K36" s="104">
        <v>5892.608</v>
      </c>
      <c r="L36" s="104">
        <v>5892.608</v>
      </c>
      <c r="M36" s="16">
        <v>0</v>
      </c>
      <c r="N36" s="16">
        <v>0</v>
      </c>
      <c r="O36" s="13"/>
    </row>
    <row r="37" spans="1:15" s="4" customFormat="1" ht="81" customHeight="1">
      <c r="A37" s="18" t="s">
        <v>235</v>
      </c>
      <c r="B37" s="199" t="s">
        <v>413</v>
      </c>
      <c r="C37" s="199"/>
      <c r="D37" s="12" t="s">
        <v>11</v>
      </c>
      <c r="E37" s="11">
        <v>805</v>
      </c>
      <c r="F37" s="15" t="s">
        <v>441</v>
      </c>
      <c r="G37" s="15" t="s">
        <v>459</v>
      </c>
      <c r="H37" s="15" t="s">
        <v>239</v>
      </c>
      <c r="I37" s="16">
        <v>585.77</v>
      </c>
      <c r="J37" s="104">
        <v>2313.2</v>
      </c>
      <c r="K37" s="104">
        <v>2313.2</v>
      </c>
      <c r="L37" s="104">
        <v>2313.2</v>
      </c>
      <c r="M37" s="16">
        <v>841</v>
      </c>
      <c r="N37" s="16">
        <v>841</v>
      </c>
      <c r="O37" s="13">
        <f t="shared" si="9"/>
        <v>5212.17</v>
      </c>
    </row>
    <row r="38" spans="1:15" s="2" customFormat="1" ht="77.25" customHeight="1">
      <c r="A38" s="18" t="s">
        <v>236</v>
      </c>
      <c r="B38" s="199" t="s">
        <v>3</v>
      </c>
      <c r="C38" s="199"/>
      <c r="D38" s="12" t="s">
        <v>11</v>
      </c>
      <c r="E38" s="11">
        <v>805</v>
      </c>
      <c r="F38" s="15" t="s">
        <v>441</v>
      </c>
      <c r="G38" s="11">
        <v>3</v>
      </c>
      <c r="H38" s="15" t="s">
        <v>239</v>
      </c>
      <c r="I38" s="16">
        <v>375357</v>
      </c>
      <c r="J38" s="104">
        <v>1304289</v>
      </c>
      <c r="K38" s="104">
        <v>1338660</v>
      </c>
      <c r="L38" s="104">
        <v>1338660</v>
      </c>
      <c r="M38" s="16">
        <v>526543.2</v>
      </c>
      <c r="N38" s="16">
        <v>526543.2</v>
      </c>
      <c r="O38" s="13">
        <f t="shared" si="9"/>
        <v>3018306</v>
      </c>
    </row>
    <row r="39" spans="1:15" s="2" customFormat="1" ht="77.25" customHeight="1">
      <c r="A39" s="18" t="s">
        <v>261</v>
      </c>
      <c r="B39" s="199" t="s">
        <v>265</v>
      </c>
      <c r="C39" s="199"/>
      <c r="D39" s="12" t="s">
        <v>11</v>
      </c>
      <c r="E39" s="11">
        <v>805</v>
      </c>
      <c r="F39" s="15" t="s">
        <v>441</v>
      </c>
      <c r="G39" s="11">
        <v>3</v>
      </c>
      <c r="H39" s="15" t="s">
        <v>239</v>
      </c>
      <c r="I39" s="13">
        <v>200</v>
      </c>
      <c r="J39" s="103">
        <v>200</v>
      </c>
      <c r="K39" s="103">
        <v>200</v>
      </c>
      <c r="L39" s="103">
        <v>200</v>
      </c>
      <c r="M39" s="13">
        <v>200</v>
      </c>
      <c r="N39" s="13">
        <v>200</v>
      </c>
      <c r="O39" s="13">
        <f t="shared" si="9"/>
        <v>600</v>
      </c>
    </row>
    <row r="40" spans="1:15" s="2" customFormat="1" ht="77.25" customHeight="1">
      <c r="A40" s="18" t="s">
        <v>237</v>
      </c>
      <c r="B40" s="199" t="s">
        <v>425</v>
      </c>
      <c r="C40" s="199"/>
      <c r="D40" s="12" t="s">
        <v>11</v>
      </c>
      <c r="E40" s="14">
        <v>805</v>
      </c>
      <c r="F40" s="15" t="s">
        <v>441</v>
      </c>
      <c r="G40" s="11">
        <v>3</v>
      </c>
      <c r="H40" s="15" t="s">
        <v>239</v>
      </c>
      <c r="I40" s="13">
        <v>65438.667</v>
      </c>
      <c r="J40" s="103">
        <v>84032.749</v>
      </c>
      <c r="K40" s="103">
        <v>84052.514</v>
      </c>
      <c r="L40" s="103">
        <v>84051.584</v>
      </c>
      <c r="M40" s="13">
        <v>58954.319</v>
      </c>
      <c r="N40" s="13">
        <v>58954.319</v>
      </c>
      <c r="O40" s="13">
        <f t="shared" si="9"/>
        <v>233523.93</v>
      </c>
    </row>
    <row r="41" spans="1:15" s="2" customFormat="1" ht="88.5" customHeight="1">
      <c r="A41" s="18" t="s">
        <v>197</v>
      </c>
      <c r="B41" s="210" t="s">
        <v>7</v>
      </c>
      <c r="C41" s="210"/>
      <c r="D41" s="12" t="s">
        <v>11</v>
      </c>
      <c r="E41" s="11">
        <v>805</v>
      </c>
      <c r="F41" s="15" t="s">
        <v>441</v>
      </c>
      <c r="G41" s="11">
        <v>3</v>
      </c>
      <c r="H41" s="15" t="s">
        <v>239</v>
      </c>
      <c r="I41" s="16">
        <v>172.795</v>
      </c>
      <c r="J41" s="104">
        <v>172.795</v>
      </c>
      <c r="K41" s="104">
        <v>172.795</v>
      </c>
      <c r="L41" s="104">
        <v>172.795</v>
      </c>
      <c r="M41" s="16">
        <v>173</v>
      </c>
      <c r="N41" s="16">
        <v>173</v>
      </c>
      <c r="O41" s="13">
        <f t="shared" si="9"/>
        <v>518.385</v>
      </c>
    </row>
    <row r="42" ht="20.25">
      <c r="O42" s="27"/>
    </row>
    <row r="43" ht="21" customHeight="1"/>
  </sheetData>
  <sheetProtection/>
  <mergeCells count="35">
    <mergeCell ref="A12:A15"/>
    <mergeCell ref="B11:C11"/>
    <mergeCell ref="A9:A10"/>
    <mergeCell ref="B12:C15"/>
    <mergeCell ref="A16:A20"/>
    <mergeCell ref="K1:N1"/>
    <mergeCell ref="K3:N3"/>
    <mergeCell ref="A7:O7"/>
    <mergeCell ref="B9:C10"/>
    <mergeCell ref="O9:O10"/>
    <mergeCell ref="K4:N4"/>
    <mergeCell ref="K2:N2"/>
    <mergeCell ref="K5:N5"/>
    <mergeCell ref="I9:N9"/>
    <mergeCell ref="A6:O6"/>
    <mergeCell ref="D9:D10"/>
    <mergeCell ref="E9:H9"/>
    <mergeCell ref="B41:C41"/>
    <mergeCell ref="B40:C40"/>
    <mergeCell ref="B39:C39"/>
    <mergeCell ref="B38:C38"/>
    <mergeCell ref="B16:C20"/>
    <mergeCell ref="A21:A23"/>
    <mergeCell ref="B21:C23"/>
    <mergeCell ref="A24:A26"/>
    <mergeCell ref="B24:C26"/>
    <mergeCell ref="A30:A32"/>
    <mergeCell ref="B30:C32"/>
    <mergeCell ref="B36:C36"/>
    <mergeCell ref="B27:C29"/>
    <mergeCell ref="A27:A29"/>
    <mergeCell ref="B37:C37"/>
    <mergeCell ref="B35:C35"/>
    <mergeCell ref="B34:C34"/>
    <mergeCell ref="B33:C33"/>
  </mergeCells>
  <printOptions/>
  <pageMargins left="0.7874015748031497" right="0.7874015748031497" top="0.7874015748031497" bottom="0.31496062992125984" header="0.3937007874015748" footer="0.11811023622047245"/>
  <pageSetup firstPageNumber="49" useFirstPageNumber="1" horizontalDpi="600" verticalDpi="600" orientation="landscape" paperSize="9" scale="50" r:id="rId1"/>
  <headerFooter alignWithMargins="0">
    <oddHeader>&amp;C&amp;P</oddHeader>
  </headerFooter>
  <colBreaks count="1" manualBreakCount="1">
    <brk id="14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emelanova_va</cp:lastModifiedBy>
  <cp:lastPrinted>2020-12-17T13:29:45Z</cp:lastPrinted>
  <dcterms:created xsi:type="dcterms:W3CDTF">1996-10-08T23:32:33Z</dcterms:created>
  <dcterms:modified xsi:type="dcterms:W3CDTF">2020-12-17T13:35:09Z</dcterms:modified>
  <cp:category/>
  <cp:version/>
  <cp:contentType/>
  <cp:contentStatus/>
</cp:coreProperties>
</file>