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19035" windowHeight="1191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Лист1!$3:$5</definedName>
  </definedNames>
  <calcPr calcId="125725"/>
</workbook>
</file>

<file path=xl/calcChain.xml><?xml version="1.0" encoding="utf-8"?>
<calcChain xmlns="http://schemas.openxmlformats.org/spreadsheetml/2006/main">
  <c r="F551" i="1"/>
  <c r="L522"/>
  <c r="G92"/>
  <c r="I482"/>
  <c r="H482"/>
  <c r="F482"/>
  <c r="E482"/>
  <c r="I493"/>
  <c r="G493"/>
  <c r="H432"/>
  <c r="H424"/>
  <c r="H419"/>
  <c r="H415"/>
  <c r="H410"/>
  <c r="H390"/>
  <c r="F432"/>
  <c r="E432"/>
  <c r="I137"/>
  <c r="H518"/>
  <c r="F518"/>
  <c r="H522"/>
  <c r="F522"/>
  <c r="H516"/>
  <c r="H514" s="1"/>
  <c r="F516"/>
  <c r="F514" s="1"/>
  <c r="E516"/>
  <c r="E522"/>
  <c r="E518"/>
  <c r="E514"/>
  <c r="I150" l="1"/>
  <c r="H146"/>
  <c r="E146"/>
  <c r="F146"/>
  <c r="H107"/>
  <c r="H99"/>
  <c r="H95"/>
  <c r="H87"/>
  <c r="F103"/>
  <c r="F107"/>
  <c r="F99"/>
  <c r="F91"/>
  <c r="F87"/>
  <c r="E107"/>
  <c r="E103"/>
  <c r="E99"/>
  <c r="E91"/>
  <c r="E95"/>
  <c r="E87"/>
  <c r="I164" l="1"/>
  <c r="H52"/>
  <c r="H51"/>
  <c r="F52"/>
  <c r="F51"/>
  <c r="E52"/>
  <c r="E51"/>
  <c r="H75"/>
  <c r="F75"/>
  <c r="E75"/>
  <c r="H275"/>
  <c r="H266"/>
  <c r="F266"/>
  <c r="F275"/>
  <c r="E261"/>
  <c r="E275"/>
  <c r="E266"/>
  <c r="H381"/>
  <c r="F381"/>
  <c r="E381"/>
  <c r="H440"/>
  <c r="F440"/>
  <c r="E440"/>
  <c r="H453"/>
  <c r="F453"/>
  <c r="E453"/>
  <c r="I454"/>
  <c r="H443"/>
  <c r="F443"/>
  <c r="I443" s="1"/>
  <c r="E443"/>
  <c r="H207"/>
  <c r="H203"/>
  <c r="H199"/>
  <c r="H195"/>
  <c r="H191"/>
  <c r="F207"/>
  <c r="F203"/>
  <c r="F199"/>
  <c r="F195"/>
  <c r="F191"/>
  <c r="E207"/>
  <c r="E203"/>
  <c r="E199"/>
  <c r="E195"/>
  <c r="E191"/>
  <c r="H113"/>
  <c r="F113"/>
  <c r="E113"/>
  <c r="H362"/>
  <c r="H358"/>
  <c r="H354"/>
  <c r="F362"/>
  <c r="F358"/>
  <c r="F354"/>
  <c r="E358"/>
  <c r="E362"/>
  <c r="E354"/>
  <c r="G185"/>
  <c r="H290" l="1"/>
  <c r="H285"/>
  <c r="F290"/>
  <c r="F285"/>
  <c r="E290"/>
  <c r="E285"/>
  <c r="H329" l="1"/>
  <c r="F329"/>
  <c r="F319"/>
  <c r="F314"/>
  <c r="F310"/>
  <c r="F305"/>
  <c r="F300"/>
  <c r="E300"/>
  <c r="E329"/>
  <c r="E319"/>
  <c r="E314"/>
  <c r="E310"/>
  <c r="I258"/>
  <c r="I82"/>
  <c r="I81"/>
  <c r="I80"/>
  <c r="I149"/>
  <c r="I148"/>
  <c r="I147"/>
  <c r="P550"/>
  <c r="O550"/>
  <c r="N550"/>
  <c r="M550"/>
  <c r="K550"/>
  <c r="J550"/>
  <c r="I77"/>
  <c r="I75"/>
  <c r="I74"/>
  <c r="I73"/>
  <c r="I72"/>
  <c r="I71"/>
  <c r="I69"/>
  <c r="I68"/>
  <c r="I67"/>
  <c r="I66"/>
  <c r="I64"/>
  <c r="I63"/>
  <c r="I62"/>
  <c r="I61"/>
  <c r="I59"/>
  <c r="I58"/>
  <c r="I57"/>
  <c r="I56"/>
  <c r="I54"/>
  <c r="I53"/>
  <c r="I49"/>
  <c r="I48"/>
  <c r="I44"/>
  <c r="I41"/>
  <c r="I40"/>
  <c r="I39"/>
  <c r="I36"/>
  <c r="I35"/>
  <c r="I32"/>
  <c r="I31"/>
  <c r="I28"/>
  <c r="I27"/>
  <c r="I24"/>
  <c r="I20"/>
  <c r="I19"/>
  <c r="I16"/>
  <c r="I15"/>
  <c r="I12"/>
  <c r="I11"/>
  <c r="G542"/>
  <c r="G541"/>
  <c r="G539"/>
  <c r="G538"/>
  <c r="G537"/>
  <c r="G535"/>
  <c r="G534"/>
  <c r="G533"/>
  <c r="G532"/>
  <c r="G531"/>
  <c r="G530"/>
  <c r="G529"/>
  <c r="G527"/>
  <c r="G525"/>
  <c r="G523"/>
  <c r="G522"/>
  <c r="G521"/>
  <c r="G520"/>
  <c r="G519"/>
  <c r="G518"/>
  <c r="G517"/>
  <c r="G515"/>
  <c r="G513"/>
  <c r="G512"/>
  <c r="G511"/>
  <c r="G510"/>
  <c r="G509"/>
  <c r="G505"/>
  <c r="G504"/>
  <c r="G502"/>
  <c r="G501"/>
  <c r="G500"/>
  <c r="G498"/>
  <c r="G496"/>
  <c r="G494"/>
  <c r="G492"/>
  <c r="G491"/>
  <c r="G489"/>
  <c r="G488"/>
  <c r="G487"/>
  <c r="G486"/>
  <c r="G482"/>
  <c r="G481"/>
  <c r="G471"/>
  <c r="G470"/>
  <c r="G469"/>
  <c r="G467"/>
  <c r="G466"/>
  <c r="G465"/>
  <c r="G463"/>
  <c r="G462"/>
  <c r="G461"/>
  <c r="G459"/>
  <c r="G458"/>
  <c r="G456"/>
  <c r="G455"/>
  <c r="G454"/>
  <c r="G452"/>
  <c r="G451"/>
  <c r="G449"/>
  <c r="G448"/>
  <c r="G447"/>
  <c r="G445"/>
  <c r="G444"/>
  <c r="G443" s="1"/>
  <c r="G437"/>
  <c r="G435"/>
  <c r="G434"/>
  <c r="G433"/>
  <c r="G432"/>
  <c r="G431"/>
  <c r="G430"/>
  <c r="G429"/>
  <c r="G428"/>
  <c r="G427"/>
  <c r="G426"/>
  <c r="G425"/>
  <c r="G422"/>
  <c r="G421"/>
  <c r="G420"/>
  <c r="G418"/>
  <c r="G417"/>
  <c r="G416"/>
  <c r="G414"/>
  <c r="G413"/>
  <c r="G412"/>
  <c r="G411"/>
  <c r="G409"/>
  <c r="G408"/>
  <c r="G407"/>
  <c r="G406"/>
  <c r="G405"/>
  <c r="G404"/>
  <c r="G403"/>
  <c r="G402"/>
  <c r="G401"/>
  <c r="G400"/>
  <c r="G399"/>
  <c r="G398"/>
  <c r="G397"/>
  <c r="G396"/>
  <c r="G395"/>
  <c r="G394"/>
  <c r="G393"/>
  <c r="G392"/>
  <c r="G391"/>
  <c r="G389"/>
  <c r="G388"/>
  <c r="G387"/>
  <c r="G384"/>
  <c r="G383"/>
  <c r="G382"/>
  <c r="G381"/>
  <c r="G380"/>
  <c r="G379"/>
  <c r="G378"/>
  <c r="G377"/>
  <c r="G375"/>
  <c r="G374"/>
  <c r="G373"/>
  <c r="G372"/>
  <c r="G370"/>
  <c r="G369"/>
  <c r="G368"/>
  <c r="G365"/>
  <c r="G364"/>
  <c r="G363"/>
  <c r="G362"/>
  <c r="G361"/>
  <c r="G360"/>
  <c r="G359"/>
  <c r="G358"/>
  <c r="G357"/>
  <c r="G356"/>
  <c r="G355"/>
  <c r="G354"/>
  <c r="G353"/>
  <c r="G352"/>
  <c r="G351"/>
  <c r="H351" s="1"/>
  <c r="G349"/>
  <c r="G348"/>
  <c r="G345"/>
  <c r="G344"/>
  <c r="G343"/>
  <c r="G341"/>
  <c r="G340"/>
  <c r="G339"/>
  <c r="G337"/>
  <c r="G336"/>
  <c r="G298"/>
  <c r="G297"/>
  <c r="G296"/>
  <c r="G333"/>
  <c r="G332"/>
  <c r="G331"/>
  <c r="G330"/>
  <c r="G328"/>
  <c r="G327"/>
  <c r="G326"/>
  <c r="G325"/>
  <c r="G324"/>
  <c r="G323"/>
  <c r="G322"/>
  <c r="G321"/>
  <c r="G320"/>
  <c r="G318"/>
  <c r="G317"/>
  <c r="G316"/>
  <c r="G315"/>
  <c r="G313"/>
  <c r="G312"/>
  <c r="G311"/>
  <c r="G309"/>
  <c r="G308"/>
  <c r="G307"/>
  <c r="G306"/>
  <c r="G304"/>
  <c r="G303"/>
  <c r="G302"/>
  <c r="G301"/>
  <c r="G299"/>
  <c r="G292"/>
  <c r="G291"/>
  <c r="G290"/>
  <c r="G289"/>
  <c r="G288"/>
  <c r="G287"/>
  <c r="G286"/>
  <c r="G285"/>
  <c r="G284"/>
  <c r="G283"/>
  <c r="G282"/>
  <c r="G279"/>
  <c r="G278"/>
  <c r="G277"/>
  <c r="G276"/>
  <c r="G275"/>
  <c r="G274"/>
  <c r="G273"/>
  <c r="G272"/>
  <c r="G271"/>
  <c r="G269"/>
  <c r="G268"/>
  <c r="G267"/>
  <c r="G266"/>
  <c r="G265"/>
  <c r="G264"/>
  <c r="G263"/>
  <c r="G262"/>
  <c r="H262" s="1"/>
  <c r="G260"/>
  <c r="G259"/>
  <c r="G258"/>
  <c r="G255"/>
  <c r="G254"/>
  <c r="G253"/>
  <c r="G252"/>
  <c r="G250"/>
  <c r="G249"/>
  <c r="G248"/>
  <c r="G247"/>
  <c r="G245"/>
  <c r="G244"/>
  <c r="G243"/>
  <c r="G235"/>
  <c r="G234"/>
  <c r="G233"/>
  <c r="G232"/>
  <c r="G230"/>
  <c r="G229"/>
  <c r="G228"/>
  <c r="G227"/>
  <c r="G225"/>
  <c r="G224"/>
  <c r="G223"/>
  <c r="G222"/>
  <c r="G220"/>
  <c r="G219"/>
  <c r="G218"/>
  <c r="G217"/>
  <c r="G210"/>
  <c r="G209"/>
  <c r="G208"/>
  <c r="G207"/>
  <c r="G206"/>
  <c r="G205"/>
  <c r="G204"/>
  <c r="G203"/>
  <c r="G202"/>
  <c r="G201"/>
  <c r="G200"/>
  <c r="G199"/>
  <c r="G198"/>
  <c r="G197"/>
  <c r="G196"/>
  <c r="G195"/>
  <c r="G194"/>
  <c r="G193"/>
  <c r="G192"/>
  <c r="G191"/>
  <c r="G190"/>
  <c r="G189"/>
  <c r="G184"/>
  <c r="G182"/>
  <c r="G181"/>
  <c r="G180"/>
  <c r="G178"/>
  <c r="G177"/>
  <c r="G174"/>
  <c r="G173"/>
  <c r="G172"/>
  <c r="G169"/>
  <c r="G168"/>
  <c r="G166"/>
  <c r="G165"/>
  <c r="G164"/>
  <c r="G162"/>
  <c r="G161"/>
  <c r="G160"/>
  <c r="G158"/>
  <c r="G157"/>
  <c r="G156"/>
  <c r="G154"/>
  <c r="G150"/>
  <c r="G149"/>
  <c r="G148"/>
  <c r="G145"/>
  <c r="G144"/>
  <c r="G143"/>
  <c r="G142"/>
  <c r="G140"/>
  <c r="G139"/>
  <c r="G138"/>
  <c r="G137"/>
  <c r="G135"/>
  <c r="G134"/>
  <c r="G133"/>
  <c r="G125"/>
  <c r="G124"/>
  <c r="G122"/>
  <c r="G121"/>
  <c r="G119"/>
  <c r="G118"/>
  <c r="G116"/>
  <c r="G113"/>
  <c r="G112"/>
  <c r="G110"/>
  <c r="G109"/>
  <c r="G108"/>
  <c r="G107"/>
  <c r="G106"/>
  <c r="G105"/>
  <c r="G104"/>
  <c r="H104" s="1"/>
  <c r="H103" s="1"/>
  <c r="G103"/>
  <c r="G102"/>
  <c r="G101"/>
  <c r="G100"/>
  <c r="G99"/>
  <c r="G98"/>
  <c r="G97"/>
  <c r="G96"/>
  <c r="G94"/>
  <c r="G93"/>
  <c r="G91"/>
  <c r="G90"/>
  <c r="G89"/>
  <c r="G88"/>
  <c r="G87"/>
  <c r="G86"/>
  <c r="G85"/>
  <c r="G82"/>
  <c r="G81"/>
  <c r="G78"/>
  <c r="G77"/>
  <c r="G76"/>
  <c r="G75"/>
  <c r="G74"/>
  <c r="G73"/>
  <c r="G72"/>
  <c r="G71"/>
  <c r="G69"/>
  <c r="G68"/>
  <c r="G67"/>
  <c r="G66"/>
  <c r="G64"/>
  <c r="G63"/>
  <c r="G62"/>
  <c r="G61"/>
  <c r="G59"/>
  <c r="G58"/>
  <c r="G57"/>
  <c r="G56"/>
  <c r="G54"/>
  <c r="G53"/>
  <c r="G52"/>
  <c r="G49"/>
  <c r="G48"/>
  <c r="G45"/>
  <c r="G44"/>
  <c r="G43"/>
  <c r="G41"/>
  <c r="G40"/>
  <c r="G39"/>
  <c r="G37"/>
  <c r="G36"/>
  <c r="G35"/>
  <c r="G33"/>
  <c r="G32"/>
  <c r="G31"/>
  <c r="G29"/>
  <c r="G28"/>
  <c r="G27"/>
  <c r="G25"/>
  <c r="G24"/>
  <c r="G23"/>
  <c r="G21"/>
  <c r="G20"/>
  <c r="G19"/>
  <c r="G17"/>
  <c r="G51"/>
  <c r="G386"/>
  <c r="G347"/>
  <c r="H347" s="1"/>
  <c r="G329" l="1"/>
  <c r="G319"/>
  <c r="G314"/>
  <c r="G310"/>
  <c r="G300"/>
  <c r="I52"/>
  <c r="H70"/>
  <c r="H127" l="1"/>
  <c r="F127"/>
  <c r="E127"/>
  <c r="H128"/>
  <c r="F128"/>
  <c r="E128"/>
  <c r="H129"/>
  <c r="F129"/>
  <c r="E129"/>
  <c r="H130"/>
  <c r="I130" s="1"/>
  <c r="F130"/>
  <c r="E130"/>
  <c r="H483"/>
  <c r="F483"/>
  <c r="E483"/>
  <c r="H484"/>
  <c r="F484"/>
  <c r="G484" s="1"/>
  <c r="E484"/>
  <c r="H485"/>
  <c r="F485"/>
  <c r="E485"/>
  <c r="F490"/>
  <c r="E490"/>
  <c r="H490"/>
  <c r="I140"/>
  <c r="I139"/>
  <c r="I138"/>
  <c r="L136"/>
  <c r="H136"/>
  <c r="F136"/>
  <c r="E136"/>
  <c r="L146"/>
  <c r="I146"/>
  <c r="H9"/>
  <c r="H555" s="1"/>
  <c r="F9"/>
  <c r="F555" s="1"/>
  <c r="E9"/>
  <c r="G12"/>
  <c r="G147"/>
  <c r="H152"/>
  <c r="F152"/>
  <c r="F151" s="1"/>
  <c r="E152"/>
  <c r="H153"/>
  <c r="F153"/>
  <c r="E153"/>
  <c r="H155"/>
  <c r="F155"/>
  <c r="E155"/>
  <c r="H159"/>
  <c r="F159"/>
  <c r="E159"/>
  <c r="H163"/>
  <c r="F163"/>
  <c r="E163"/>
  <c r="H167"/>
  <c r="F167"/>
  <c r="E167"/>
  <c r="E305"/>
  <c r="H305"/>
  <c r="F295"/>
  <c r="L79"/>
  <c r="G80"/>
  <c r="H79"/>
  <c r="F79"/>
  <c r="E79"/>
  <c r="F424"/>
  <c r="F419"/>
  <c r="F415"/>
  <c r="F410"/>
  <c r="F390"/>
  <c r="E424"/>
  <c r="E419"/>
  <c r="E415"/>
  <c r="E410"/>
  <c r="E390"/>
  <c r="H212"/>
  <c r="F212"/>
  <c r="E212"/>
  <c r="H213"/>
  <c r="F213"/>
  <c r="E213"/>
  <c r="H214"/>
  <c r="F214"/>
  <c r="E214"/>
  <c r="H215"/>
  <c r="F215"/>
  <c r="E215"/>
  <c r="I230"/>
  <c r="L229"/>
  <c r="I229"/>
  <c r="I228"/>
  <c r="I227"/>
  <c r="L226"/>
  <c r="H226"/>
  <c r="F226"/>
  <c r="E226"/>
  <c r="E334"/>
  <c r="H334"/>
  <c r="F342"/>
  <c r="E342"/>
  <c r="H342"/>
  <c r="H65"/>
  <c r="H55"/>
  <c r="H60"/>
  <c r="F70"/>
  <c r="I70" s="1"/>
  <c r="F65"/>
  <c r="F60"/>
  <c r="F55"/>
  <c r="E70"/>
  <c r="E65"/>
  <c r="E60"/>
  <c r="G60" s="1"/>
  <c r="E55"/>
  <c r="E526"/>
  <c r="F526"/>
  <c r="F524" s="1"/>
  <c r="H526"/>
  <c r="H527"/>
  <c r="E528"/>
  <c r="F528"/>
  <c r="E536"/>
  <c r="F536"/>
  <c r="E540"/>
  <c r="F540"/>
  <c r="H540"/>
  <c r="I538"/>
  <c r="L536"/>
  <c r="H536"/>
  <c r="H442"/>
  <c r="F442"/>
  <c r="E442"/>
  <c r="H441"/>
  <c r="F441"/>
  <c r="E441"/>
  <c r="H450"/>
  <c r="F450"/>
  <c r="E450"/>
  <c r="H376"/>
  <c r="E376"/>
  <c r="E371"/>
  <c r="F187"/>
  <c r="E187"/>
  <c r="H350"/>
  <c r="H346" s="1"/>
  <c r="F350"/>
  <c r="F346" s="1"/>
  <c r="E350"/>
  <c r="H497"/>
  <c r="H495" s="1"/>
  <c r="F497"/>
  <c r="E497"/>
  <c r="E495" s="1"/>
  <c r="H499"/>
  <c r="F499"/>
  <c r="E499"/>
  <c r="H503"/>
  <c r="F503"/>
  <c r="E503"/>
  <c r="H436"/>
  <c r="F436"/>
  <c r="E436"/>
  <c r="F261"/>
  <c r="G261" s="1"/>
  <c r="F464"/>
  <c r="I180"/>
  <c r="F175"/>
  <c r="E175"/>
  <c r="F179"/>
  <c r="E179"/>
  <c r="H183"/>
  <c r="F183"/>
  <c r="E183"/>
  <c r="H280"/>
  <c r="F280"/>
  <c r="E280"/>
  <c r="H507"/>
  <c r="F507"/>
  <c r="E507"/>
  <c r="I523"/>
  <c r="I522"/>
  <c r="I364"/>
  <c r="I362"/>
  <c r="I345"/>
  <c r="H240"/>
  <c r="F240"/>
  <c r="E240"/>
  <c r="F241"/>
  <c r="E241"/>
  <c r="H246"/>
  <c r="F246"/>
  <c r="E246"/>
  <c r="H251"/>
  <c r="F251"/>
  <c r="E251"/>
  <c r="G242"/>
  <c r="H241" s="1"/>
  <c r="L490"/>
  <c r="L485"/>
  <c r="L480"/>
  <c r="H131"/>
  <c r="F131"/>
  <c r="E131"/>
  <c r="H141"/>
  <c r="F141"/>
  <c r="E141"/>
  <c r="H7"/>
  <c r="F7"/>
  <c r="E7"/>
  <c r="H8"/>
  <c r="H552" s="1"/>
  <c r="F8"/>
  <c r="E8"/>
  <c r="E38"/>
  <c r="F38"/>
  <c r="H38"/>
  <c r="L38"/>
  <c r="H46"/>
  <c r="F46"/>
  <c r="E46"/>
  <c r="H42"/>
  <c r="F42"/>
  <c r="E42"/>
  <c r="G42" s="1"/>
  <c r="H34"/>
  <c r="F34"/>
  <c r="E34"/>
  <c r="H30"/>
  <c r="F30"/>
  <c r="E30"/>
  <c r="H26"/>
  <c r="F26"/>
  <c r="E26"/>
  <c r="H22"/>
  <c r="F22"/>
  <c r="I22" s="1"/>
  <c r="E22"/>
  <c r="G22" s="1"/>
  <c r="H18"/>
  <c r="F18"/>
  <c r="E18"/>
  <c r="H14"/>
  <c r="F14"/>
  <c r="E14"/>
  <c r="H10"/>
  <c r="F10"/>
  <c r="E10"/>
  <c r="L342"/>
  <c r="H338"/>
  <c r="F338"/>
  <c r="E338"/>
  <c r="F376"/>
  <c r="F371"/>
  <c r="H298"/>
  <c r="H301"/>
  <c r="H300" s="1"/>
  <c r="H303"/>
  <c r="H304"/>
  <c r="H308"/>
  <c r="H311"/>
  <c r="H310" s="1"/>
  <c r="H313"/>
  <c r="H315"/>
  <c r="H314" s="1"/>
  <c r="H317"/>
  <c r="H318"/>
  <c r="H320"/>
  <c r="H319" s="1"/>
  <c r="H322"/>
  <c r="H323"/>
  <c r="H332"/>
  <c r="L167"/>
  <c r="I169"/>
  <c r="I168"/>
  <c r="L111"/>
  <c r="E114"/>
  <c r="F114"/>
  <c r="G114" s="1"/>
  <c r="H114"/>
  <c r="L114"/>
  <c r="G115"/>
  <c r="I116"/>
  <c r="E117"/>
  <c r="F117"/>
  <c r="H117"/>
  <c r="L117"/>
  <c r="I119"/>
  <c r="E120"/>
  <c r="F120"/>
  <c r="H120"/>
  <c r="L120"/>
  <c r="I122"/>
  <c r="E123"/>
  <c r="F123"/>
  <c r="H123"/>
  <c r="L123"/>
  <c r="I125"/>
  <c r="H428"/>
  <c r="H385" s="1"/>
  <c r="H371"/>
  <c r="L528"/>
  <c r="L532"/>
  <c r="L540"/>
  <c r="H525"/>
  <c r="H528"/>
  <c r="H532"/>
  <c r="I542"/>
  <c r="I534"/>
  <c r="I530"/>
  <c r="F95"/>
  <c r="E83"/>
  <c r="H91"/>
  <c r="H221"/>
  <c r="H468"/>
  <c r="H464"/>
  <c r="F468"/>
  <c r="E468"/>
  <c r="E464"/>
  <c r="H231"/>
  <c r="H216"/>
  <c r="F221"/>
  <c r="F216"/>
  <c r="F231"/>
  <c r="E231"/>
  <c r="E221"/>
  <c r="G221" s="1"/>
  <c r="E216"/>
  <c r="L495"/>
  <c r="L499"/>
  <c r="L503"/>
  <c r="H175"/>
  <c r="F446"/>
  <c r="H457"/>
  <c r="F457"/>
  <c r="E457"/>
  <c r="G453"/>
  <c r="H446"/>
  <c r="E446"/>
  <c r="H187"/>
  <c r="H270"/>
  <c r="F270"/>
  <c r="E270"/>
  <c r="E256" s="1"/>
  <c r="H261"/>
  <c r="L524"/>
  <c r="I260"/>
  <c r="L468"/>
  <c r="L464"/>
  <c r="L126"/>
  <c r="I134"/>
  <c r="I135"/>
  <c r="L381"/>
  <c r="L376"/>
  <c r="L371"/>
  <c r="I413"/>
  <c r="L432"/>
  <c r="L428"/>
  <c r="L424"/>
  <c r="L419"/>
  <c r="L415"/>
  <c r="L410"/>
  <c r="L390"/>
  <c r="L385"/>
  <c r="I437"/>
  <c r="L443"/>
  <c r="L446"/>
  <c r="L450"/>
  <c r="L453"/>
  <c r="L457"/>
  <c r="L460"/>
  <c r="L439"/>
  <c r="L509"/>
  <c r="L510"/>
  <c r="L511"/>
  <c r="L512"/>
  <c r="L513"/>
  <c r="L514"/>
  <c r="L518"/>
  <c r="L507"/>
  <c r="G516"/>
  <c r="I505"/>
  <c r="G506"/>
  <c r="G508"/>
  <c r="I470"/>
  <c r="G472"/>
  <c r="G473"/>
  <c r="G474"/>
  <c r="G475"/>
  <c r="G476"/>
  <c r="G477"/>
  <c r="G478"/>
  <c r="G479"/>
  <c r="I461"/>
  <c r="I448"/>
  <c r="G438"/>
  <c r="I438"/>
  <c r="G367"/>
  <c r="L195"/>
  <c r="L191"/>
  <c r="L366"/>
  <c r="L358"/>
  <c r="L6"/>
  <c r="L10"/>
  <c r="L14"/>
  <c r="L18"/>
  <c r="L22"/>
  <c r="L26"/>
  <c r="L30"/>
  <c r="L34"/>
  <c r="L42"/>
  <c r="L46"/>
  <c r="L50"/>
  <c r="L55"/>
  <c r="L60"/>
  <c r="L65"/>
  <c r="L70"/>
  <c r="L75"/>
  <c r="L83"/>
  <c r="L87"/>
  <c r="L91"/>
  <c r="L95"/>
  <c r="L99"/>
  <c r="L103"/>
  <c r="L107"/>
  <c r="L131"/>
  <c r="L141"/>
  <c r="L151"/>
  <c r="L155"/>
  <c r="L159"/>
  <c r="L163"/>
  <c r="L171"/>
  <c r="L175"/>
  <c r="L179"/>
  <c r="L183"/>
  <c r="L187"/>
  <c r="L199"/>
  <c r="L203"/>
  <c r="L207"/>
  <c r="L211"/>
  <c r="L216"/>
  <c r="L221"/>
  <c r="L231"/>
  <c r="L234"/>
  <c r="L236"/>
  <c r="L241"/>
  <c r="L246"/>
  <c r="L251"/>
  <c r="L256"/>
  <c r="L261"/>
  <c r="L266"/>
  <c r="L270"/>
  <c r="L275"/>
  <c r="L280"/>
  <c r="L285"/>
  <c r="L290"/>
  <c r="L295"/>
  <c r="L300"/>
  <c r="L305"/>
  <c r="L310"/>
  <c r="L314"/>
  <c r="L319"/>
  <c r="L329"/>
  <c r="L334"/>
  <c r="L338"/>
  <c r="L346"/>
  <c r="L350"/>
  <c r="L354"/>
  <c r="G335"/>
  <c r="G294"/>
  <c r="G293"/>
  <c r="G281"/>
  <c r="I277"/>
  <c r="I272"/>
  <c r="I244"/>
  <c r="G257"/>
  <c r="I219"/>
  <c r="I220"/>
  <c r="I222"/>
  <c r="I223"/>
  <c r="I224"/>
  <c r="I225"/>
  <c r="I233"/>
  <c r="I234"/>
  <c r="I239"/>
  <c r="I243"/>
  <c r="I247"/>
  <c r="I248"/>
  <c r="I250"/>
  <c r="I253"/>
  <c r="I209"/>
  <c r="I207"/>
  <c r="I189"/>
  <c r="I191"/>
  <c r="I193"/>
  <c r="I195"/>
  <c r="I197"/>
  <c r="I199"/>
  <c r="I201"/>
  <c r="I203"/>
  <c r="I205"/>
  <c r="I217"/>
  <c r="I218"/>
  <c r="I185"/>
  <c r="G305" l="1"/>
  <c r="E295"/>
  <c r="E480"/>
  <c r="E554"/>
  <c r="I14"/>
  <c r="G540"/>
  <c r="G457"/>
  <c r="G464"/>
  <c r="G123"/>
  <c r="G120"/>
  <c r="E552"/>
  <c r="G450"/>
  <c r="G214"/>
  <c r="E385"/>
  <c r="H295"/>
  <c r="I167"/>
  <c r="G159"/>
  <c r="H151"/>
  <c r="H553"/>
  <c r="H551"/>
  <c r="G179"/>
  <c r="F385"/>
  <c r="F554"/>
  <c r="G141"/>
  <c r="H554"/>
  <c r="G485"/>
  <c r="G490"/>
  <c r="I10"/>
  <c r="I18"/>
  <c r="G18"/>
  <c r="I26"/>
  <c r="G26"/>
  <c r="I30"/>
  <c r="G30"/>
  <c r="I34"/>
  <c r="G34"/>
  <c r="G7"/>
  <c r="I38"/>
  <c r="G38"/>
  <c r="I42"/>
  <c r="I8"/>
  <c r="G8"/>
  <c r="I9"/>
  <c r="I46"/>
  <c r="G46"/>
  <c r="E555"/>
  <c r="G9"/>
  <c r="G424"/>
  <c r="G419"/>
  <c r="G415"/>
  <c r="G410"/>
  <c r="G390"/>
  <c r="G131"/>
  <c r="G128"/>
  <c r="G129"/>
  <c r="G136"/>
  <c r="G130"/>
  <c r="G127"/>
  <c r="G342"/>
  <c r="G338"/>
  <c r="F83"/>
  <c r="G83" s="1"/>
  <c r="G95"/>
  <c r="G155"/>
  <c r="E151"/>
  <c r="G151" s="1"/>
  <c r="G163"/>
  <c r="G167"/>
  <c r="G153"/>
  <c r="G241"/>
  <c r="G55"/>
  <c r="I55"/>
  <c r="I60"/>
  <c r="G65"/>
  <c r="I65"/>
  <c r="G70"/>
  <c r="G270"/>
  <c r="G376"/>
  <c r="G371"/>
  <c r="G216"/>
  <c r="G226"/>
  <c r="I215"/>
  <c r="G215"/>
  <c r="G213"/>
  <c r="G442"/>
  <c r="G446"/>
  <c r="G441"/>
  <c r="G468"/>
  <c r="G117"/>
  <c r="I79"/>
  <c r="G79"/>
  <c r="G499"/>
  <c r="G503"/>
  <c r="E346"/>
  <c r="G346" s="1"/>
  <c r="G350"/>
  <c r="G528"/>
  <c r="E524"/>
  <c r="G524" s="1"/>
  <c r="G526"/>
  <c r="G183"/>
  <c r="G175"/>
  <c r="G295"/>
  <c r="G536"/>
  <c r="G231"/>
  <c r="G251"/>
  <c r="G246"/>
  <c r="I540"/>
  <c r="I136"/>
  <c r="H480"/>
  <c r="F553"/>
  <c r="H256"/>
  <c r="E551"/>
  <c r="I183"/>
  <c r="E553"/>
  <c r="I436"/>
  <c r="G497"/>
  <c r="I213"/>
  <c r="F480"/>
  <c r="G480" s="1"/>
  <c r="I212"/>
  <c r="F552"/>
  <c r="F211"/>
  <c r="F557"/>
  <c r="G483"/>
  <c r="I485"/>
  <c r="G146"/>
  <c r="H211"/>
  <c r="H524"/>
  <c r="I524" s="1"/>
  <c r="E50"/>
  <c r="F50"/>
  <c r="H50"/>
  <c r="I342"/>
  <c r="G436"/>
  <c r="F334"/>
  <c r="E211"/>
  <c r="I214"/>
  <c r="I226"/>
  <c r="H111"/>
  <c r="E236"/>
  <c r="I240"/>
  <c r="E460"/>
  <c r="G440"/>
  <c r="G514"/>
  <c r="I526"/>
  <c r="I536"/>
  <c r="H366"/>
  <c r="E171"/>
  <c r="H236"/>
  <c r="F256"/>
  <c r="G256" s="1"/>
  <c r="E366"/>
  <c r="E111"/>
  <c r="H171"/>
  <c r="E439"/>
  <c r="F111"/>
  <c r="F366"/>
  <c r="E6"/>
  <c r="E126"/>
  <c r="F236"/>
  <c r="I172"/>
  <c r="F126"/>
  <c r="F171"/>
  <c r="H126"/>
  <c r="G239"/>
  <c r="F495"/>
  <c r="G495" s="1"/>
  <c r="H439"/>
  <c r="F439"/>
  <c r="I251"/>
  <c r="G238"/>
  <c r="G237"/>
  <c r="I187"/>
  <c r="L550"/>
  <c r="I173"/>
  <c r="G280"/>
  <c r="F6"/>
  <c r="I237"/>
  <c r="H6"/>
  <c r="G240"/>
  <c r="I555"/>
  <c r="I238"/>
  <c r="I129"/>
  <c r="I120"/>
  <c r="I241"/>
  <c r="G507"/>
  <c r="I114"/>
  <c r="I113"/>
  <c r="I123"/>
  <c r="I117"/>
  <c r="F460"/>
  <c r="H83"/>
  <c r="H460"/>
  <c r="I532"/>
  <c r="I528"/>
  <c r="I231"/>
  <c r="I216"/>
  <c r="I221"/>
  <c r="I246"/>
  <c r="G176"/>
  <c r="H179"/>
  <c r="I179" s="1"/>
  <c r="G186"/>
  <c r="G187"/>
  <c r="G188"/>
  <c r="G212"/>
  <c r="I143"/>
  <c r="I151"/>
  <c r="I152"/>
  <c r="I153"/>
  <c r="I155"/>
  <c r="I156"/>
  <c r="I157"/>
  <c r="I159"/>
  <c r="I161"/>
  <c r="I163"/>
  <c r="I165"/>
  <c r="I175"/>
  <c r="I176"/>
  <c r="I177"/>
  <c r="I103"/>
  <c r="I105"/>
  <c r="G132"/>
  <c r="G152"/>
  <c r="I127"/>
  <c r="I128"/>
  <c r="I131"/>
  <c r="I132"/>
  <c r="I133"/>
  <c r="I141"/>
  <c r="I107"/>
  <c r="I109"/>
  <c r="I99"/>
  <c r="I101"/>
  <c r="I96"/>
  <c r="I97"/>
  <c r="I95"/>
  <c r="I93"/>
  <c r="I91"/>
  <c r="I89"/>
  <c r="I84"/>
  <c r="I85"/>
  <c r="I87"/>
  <c r="I88"/>
  <c r="G84"/>
  <c r="G47"/>
  <c r="G15"/>
  <c r="G16"/>
  <c r="I7"/>
  <c r="I51"/>
  <c r="G11"/>
  <c r="G13"/>
  <c r="I341"/>
  <c r="I340"/>
  <c r="I338"/>
  <c r="I337"/>
  <c r="I336"/>
  <c r="I372"/>
  <c r="I373"/>
  <c r="I374"/>
  <c r="I378"/>
  <c r="I380"/>
  <c r="I381"/>
  <c r="I383"/>
  <c r="I331"/>
  <c r="I321"/>
  <c r="I316"/>
  <c r="I312"/>
  <c r="I306"/>
  <c r="I307"/>
  <c r="I302"/>
  <c r="I319"/>
  <c r="I310"/>
  <c r="I516"/>
  <c r="I518"/>
  <c r="I520"/>
  <c r="I514"/>
  <c r="I510"/>
  <c r="I511"/>
  <c r="I512"/>
  <c r="I513"/>
  <c r="I497"/>
  <c r="I499"/>
  <c r="I501"/>
  <c r="I503"/>
  <c r="I483"/>
  <c r="I484"/>
  <c r="I488"/>
  <c r="I489"/>
  <c r="I490"/>
  <c r="I494"/>
  <c r="I462"/>
  <c r="I463"/>
  <c r="I464"/>
  <c r="I465"/>
  <c r="I466"/>
  <c r="I467"/>
  <c r="I468"/>
  <c r="I469"/>
  <c r="I472"/>
  <c r="I473"/>
  <c r="I475"/>
  <c r="I476"/>
  <c r="I477"/>
  <c r="I478"/>
  <c r="I479"/>
  <c r="I457"/>
  <c r="I458"/>
  <c r="I459"/>
  <c r="I453"/>
  <c r="I455"/>
  <c r="I456"/>
  <c r="I452"/>
  <c r="I446"/>
  <c r="I445"/>
  <c r="I447"/>
  <c r="I450"/>
  <c r="I440"/>
  <c r="I441"/>
  <c r="I442"/>
  <c r="I434"/>
  <c r="I430"/>
  <c r="I426"/>
  <c r="I427"/>
  <c r="I421"/>
  <c r="I422"/>
  <c r="I418"/>
  <c r="I415"/>
  <c r="I411"/>
  <c r="I412"/>
  <c r="I414"/>
  <c r="I409"/>
  <c r="I406"/>
  <c r="I405"/>
  <c r="I403"/>
  <c r="I404"/>
  <c r="I401"/>
  <c r="I398"/>
  <c r="I391"/>
  <c r="I392"/>
  <c r="I393"/>
  <c r="I282"/>
  <c r="I285"/>
  <c r="I287"/>
  <c r="I290"/>
  <c r="I292"/>
  <c r="I280"/>
  <c r="I261"/>
  <c r="I263"/>
  <c r="I266"/>
  <c r="I268"/>
  <c r="I275"/>
  <c r="I360"/>
  <c r="I354"/>
  <c r="I356"/>
  <c r="I358"/>
  <c r="I348"/>
  <c r="I350"/>
  <c r="I352"/>
  <c r="I346"/>
  <c r="H557" l="1"/>
  <c r="H550"/>
  <c r="G555"/>
  <c r="E557"/>
  <c r="I480"/>
  <c r="I83"/>
  <c r="I256"/>
  <c r="F560"/>
  <c r="G50"/>
  <c r="E560"/>
  <c r="E550"/>
  <c r="H560"/>
  <c r="F550"/>
  <c r="I553"/>
  <c r="G553"/>
  <c r="I334"/>
  <c r="G334"/>
  <c r="I50"/>
  <c r="G439"/>
  <c r="I126"/>
  <c r="I171"/>
  <c r="I6"/>
  <c r="I554"/>
  <c r="I495"/>
  <c r="G554"/>
  <c r="G551"/>
  <c r="I551"/>
  <c r="I439"/>
  <c r="G236"/>
  <c r="I552"/>
  <c r="G552"/>
  <c r="G385"/>
  <c r="G366"/>
  <c r="G460"/>
  <c r="G14"/>
  <c r="I111"/>
  <c r="G10"/>
  <c r="I460"/>
  <c r="G111"/>
  <c r="I211"/>
  <c r="G211"/>
  <c r="I236"/>
  <c r="I402"/>
  <c r="I386"/>
  <c r="I388"/>
  <c r="I387"/>
  <c r="I410"/>
  <c r="I370"/>
  <c r="I376"/>
  <c r="I389"/>
  <c r="I432"/>
  <c r="I314"/>
  <c r="I371"/>
  <c r="I424"/>
  <c r="I419"/>
  <c r="I428"/>
  <c r="I300"/>
  <c r="I329"/>
  <c r="I368"/>
  <c r="I366"/>
  <c r="I367"/>
  <c r="I369"/>
  <c r="I305"/>
  <c r="I296"/>
  <c r="I297"/>
  <c r="I508"/>
  <c r="I507"/>
  <c r="I390"/>
  <c r="I270"/>
  <c r="G560" l="1"/>
  <c r="G6"/>
  <c r="G171"/>
  <c r="G126"/>
  <c r="G550"/>
  <c r="I550"/>
  <c r="I385"/>
  <c r="I295"/>
</calcChain>
</file>

<file path=xl/sharedStrings.xml><?xml version="1.0" encoding="utf-8"?>
<sst xmlns="http://schemas.openxmlformats.org/spreadsheetml/2006/main" count="1153" uniqueCount="199">
  <si>
    <t>Ответственный исполнитель</t>
  </si>
  <si>
    <t>№ п/п</t>
  </si>
  <si>
    <t>Предусмотрено государственной программой</t>
  </si>
  <si>
    <t>Выполнение показателей (индикаторов) госпрограммы (подпрограммы)</t>
  </si>
  <si>
    <t xml:space="preserve">Выполнено в полном объеме </t>
  </si>
  <si>
    <t>Выполнение основных мероприятий подпрограмм госпрограммы</t>
  </si>
  <si>
    <t>Выполнение контрольных событий подпрограмм госпрограммы</t>
  </si>
  <si>
    <t>«Развитие здравоохранения в Курской области»</t>
  </si>
  <si>
    <t>Подпрограмма 1 «Профилактика заболеваний и формирование здорового образа жизни. Развитие первичной медико-санитарной помощи»</t>
  </si>
  <si>
    <t>«Развитие образования в Курской области»</t>
  </si>
  <si>
    <t>Комитет образования и науки Курской области</t>
  </si>
  <si>
    <t>Подпрограмма 1  «Развитие дошкольного и общего образования детей»</t>
  </si>
  <si>
    <t>Подпрограмма 3 «Развитие профессионального образования»</t>
  </si>
  <si>
    <t>Подпрограмма 4 «Развитие системы оценки качества образования и информационной прозрачности системы образования»</t>
  </si>
  <si>
    <t xml:space="preserve">Подпрограмма 5 «Обеспечение реализации государственной программы Курской области «Развитие образования в Курской области» и прочие мероприятия в области образования» </t>
  </si>
  <si>
    <t>«Социальная поддержка граждан в Курской области»</t>
  </si>
  <si>
    <t>Подпрограмма 1 «Развитие мер социальной поддержки отдельных категорий граждан»</t>
  </si>
  <si>
    <t>Подпрограмма 2 «Модернизация и развитие социального обслуживания населения»</t>
  </si>
  <si>
    <t>Подпрограмма 3 «Улучшение демографической ситуации, совершенствование социальной поддержки семьи и детей»</t>
  </si>
  <si>
    <t>Подпрограмма 4 «Повышение эффективности государственной поддержки социально ориентированных некоммерческих организаций»</t>
  </si>
  <si>
    <t>Подпрограмма 5 «Повышение уровня и качества жизни пожилых людей»</t>
  </si>
  <si>
    <t>Подпрограмма 6 «Обеспечение реализации государственной программы и прочие мероприятия в области социального обеспечения»</t>
  </si>
  <si>
    <t>«Обеспечение доступным и комфортным жильем и коммунальными услугами граждан в Курской области»</t>
  </si>
  <si>
    <t>Комитет жилищно-коммунального хозяйства и ТЭК Курской области</t>
  </si>
  <si>
    <t>Подпрограмма 1 «Создание условий для обеспечения доступным и комфортным жильем граждан в Курской области»</t>
  </si>
  <si>
    <t>Подпрограмма 2 «Обеспечение качественными услугами ЖКХ населения Курской области»</t>
  </si>
  <si>
    <t>«Содействие занятости населения в Курской области»</t>
  </si>
  <si>
    <t>Комитет по труду и занятости населения Курской области</t>
  </si>
  <si>
    <t>Подпрограмма 2 «Развитие институтов рынка труда»</t>
  </si>
  <si>
    <t>Подпрограмма 1 «Активная политика  занятости населения  и социальная поддержка безработных граждан»</t>
  </si>
  <si>
    <t>«Создание условий для эффективного исполнения полномочий в сфере юстиции»</t>
  </si>
  <si>
    <t>Административно-правовой комитет Администрации Курской области</t>
  </si>
  <si>
    <t>Комитет ЗАГС Курской области</t>
  </si>
  <si>
    <t>Подпрограмма 1 «Развитие системы органов ЗАГС Курской области»</t>
  </si>
  <si>
    <t>Подпрограмма 2 «Составление (изменение) списков кандидатов в присяжные заседатели»</t>
  </si>
  <si>
    <t>Подпрограмма 3 «Развитие мировой юстиции Курской области»</t>
  </si>
  <si>
    <t>Комитет здравоохранения Курской области</t>
  </si>
  <si>
    <t>«Защита населения и территорий от чрезвычайных ситуаций, обеспечение пожарной безопасности и безопасности людей на водных объектах»</t>
  </si>
  <si>
    <t>Подпрограмма 1 «Снижение рисков и смягчение последствий чрезвычайных ситуаций природного и техногенного характера в Курской области»</t>
  </si>
  <si>
    <t>Подпрограмма 2 «Пожарная безопасность и защита населения Курской области»</t>
  </si>
  <si>
    <t>Подпрограмма 3 «Обеспечение биологической и химической безопасности Курской области»</t>
  </si>
  <si>
    <t>Подпрограмма 4 «Обеспечение реализации государственной программы Курской области «Защита населения и территорий от чрезвычайных ситуаций, обеспечение пожарной безопасности и безопасности людей на водных объектах»</t>
  </si>
  <si>
    <t>«Развитие культуры в Курской области»</t>
  </si>
  <si>
    <t>Комитет по культуре Курской области</t>
  </si>
  <si>
    <t>Подпрограмма 1 «Наследие»</t>
  </si>
  <si>
    <t>Подпрограмма 2 «Искусство»</t>
  </si>
  <si>
    <t>«Развитие физической культуры и спорта в Курской области»</t>
  </si>
  <si>
    <t>Комитет по физической культуре и спорту Курской области</t>
  </si>
  <si>
    <t>Подпрограмма 1 «Развитие физической культуры и массового спорта в Курской области»</t>
  </si>
  <si>
    <t>Подпрограмма 3 «Управление развитием отрасли физической культуры и спорта»</t>
  </si>
  <si>
    <t>«Повышение эффективности реализации молодёжной политики, создание благоприятных условий для развития туризма и развитие системы оздоровления и отдыха детей в Курской области»</t>
  </si>
  <si>
    <t>Комитет по делам молодёжи и туризму Курской области</t>
  </si>
  <si>
    <t>Подпрограмма 1«Молодежь Курской области»</t>
  </si>
  <si>
    <t>Подпрограмма 2 «Туризм»</t>
  </si>
  <si>
    <t>Подпрограмма 3 «Оздоровление и отдых детей»</t>
  </si>
  <si>
    <t>Подпрограмма 4      «Обеспечение реализации государственной программы «Повышение эффективности реализации молодежной политики, создание благопри-ятных условий для развития туризма и развитие системы оздоровления и отдыха детей в Курской области»</t>
  </si>
  <si>
    <t>«Развитие архивного дела в Курской области»</t>
  </si>
  <si>
    <t>Архивное управление Курской области</t>
  </si>
  <si>
    <t>Подпрограмма 2 «Обеспечение условий для реализации государственной программы Курской области «Развитие архивного дела в Курской области»</t>
  </si>
  <si>
    <t>«Развитие экономики и внешних связей Курской области»</t>
  </si>
  <si>
    <t>Комитет по экономике и развитию Курской области</t>
  </si>
  <si>
    <t>Подпрограмма 1 «Создание благоприятных условий для привлечения инвестиций в экономику Курской области»</t>
  </si>
  <si>
    <t>Подпрограмма 2 «Развитие малого и среднего предпринимательства в Курской области»</t>
  </si>
  <si>
    <t>Подпрограмма 3 «Повышение доступности государственных и муниципальных услуг в Курской области»</t>
  </si>
  <si>
    <t>Подпрограмма 5 «О реализации на территории Курской области государственной политики Российской Федерации в отношении соотечественников, проживающих за рубежом»</t>
  </si>
  <si>
    <t>Подпрограмма 6 «Использование спутниковых навигационных технологий с использованием системы ГЛОНАСС и других результатов космической деятельности в интересах социально-экономического и инновационного развития Курской области»</t>
  </si>
  <si>
    <t>Подпрограмма 7 «Обеспечение реализации государственной программы Курской области «Развитие экономики и внешних связей Курской области»</t>
  </si>
  <si>
    <t>«Развитие промышленности в Курской области и повышение ее конкурентоспособности»</t>
  </si>
  <si>
    <t>Подпрограмма 1 «Модернизация и развитие инновационной деятельности в обрабатывающих отраслях промышленного комплекса Курской области»</t>
  </si>
  <si>
    <t>«Развитие информационного общества в Курской области»</t>
  </si>
  <si>
    <t>Подпрограмма 2  «Развитие системы защиты информации Курской области»</t>
  </si>
  <si>
    <t>Подпрограмма 3  «Обеспечение реализации государственной программы Курской области «Развитие информационного общества в Курской области»</t>
  </si>
  <si>
    <t>«Развитие транспортной системы, обеспечение перевозки пассажиров в Курской области и безопасности дорожного движения»</t>
  </si>
  <si>
    <t>Подпрограмма 1 «Развитие сети автомобильных дорог Курской области»</t>
  </si>
  <si>
    <t>Подпрограмма 2 «Развитие пассажирских перевозок в Курской области»</t>
  </si>
  <si>
    <t>Подпрограмма 3 «Повышение безопасности дорожного движения в Курской области»</t>
  </si>
  <si>
    <t>«Развитие сельского хозяйства и регулирова-ние рынков сельскохо-зяйственной продукции, сырья и продовольствия в Курской области»</t>
  </si>
  <si>
    <t>Управление ветеринарии Курской области</t>
  </si>
  <si>
    <t>Подпрограмма 6  «Обеспечение реализации государственной программы Курской области «Развитие сельского хозяйства и регулирование рынков сель-скохозяйственной продукции, сырья и продовольствия в Курской области»</t>
  </si>
  <si>
    <t>Подпрограмма 1 «Экология и природные ресурсы Курской области»</t>
  </si>
  <si>
    <t>Подпрограмма 2 «Развитие водохозяйственного комплекса Курской области»</t>
  </si>
  <si>
    <t>Подпрограмма 5 «Охрана, воспроизводство и рациональное использование объектов животного мира и среды их обитания на территории Курской области»</t>
  </si>
  <si>
    <t>«Развитие лесного хозяйства в Курской области»</t>
  </si>
  <si>
    <t>Комитет лесного хозяйства Курской области</t>
  </si>
  <si>
    <t>Подпрограмма 3 «Воспроизводство лесов»</t>
  </si>
  <si>
    <t>Подпрограмма 4 «Обеспечение реализации государственной программы»</t>
  </si>
  <si>
    <t>«Повышение энергоэффективности и развитие энергетики в Курской области»</t>
  </si>
  <si>
    <t>Комитет ЖКХ и ТЭК Курской области</t>
  </si>
  <si>
    <t>Подпрограмма 1 «Энергосбережение и повышение энергетической эффективности в Курской области»</t>
  </si>
  <si>
    <t>Подпрограмма 2 «Развитие и модернизация электроэнергетики в Курской области»</t>
  </si>
  <si>
    <t>«Реализация государственной политики в сфере печати и массовой информации в Курской области»</t>
  </si>
  <si>
    <t>Комитет информации и печати Курской области</t>
  </si>
  <si>
    <t>Комитет финансов Курской области</t>
  </si>
  <si>
    <t>«Управление государственным имуществом Курской области»</t>
  </si>
  <si>
    <t>Подпрограмма 1 «Совершенствование системы управления государственным имуществом и земельными ресурсами на территории Курской области»</t>
  </si>
  <si>
    <t>Комитет по управлению имуществом Курской области</t>
  </si>
  <si>
    <t>х</t>
  </si>
  <si>
    <t>Федеральный бюджет</t>
  </si>
  <si>
    <t>Областной бюджет</t>
  </si>
  <si>
    <t>Местные бюджеты</t>
  </si>
  <si>
    <t>Внебюджетные источники</t>
  </si>
  <si>
    <t>Территориальный фонд ОМС</t>
  </si>
  <si>
    <t>Итого по всем государственным программам,  в  т. ч.</t>
  </si>
  <si>
    <t>Отклонения            (+, -)            (гр.6 - гр.5)</t>
  </si>
  <si>
    <t>% выполнения (гр.8/6)</t>
  </si>
  <si>
    <t>Источники финансирования</t>
  </si>
  <si>
    <t>Всего</t>
  </si>
  <si>
    <t>областной бюджет</t>
  </si>
  <si>
    <t>федеральный бюджет</t>
  </si>
  <si>
    <t>террит.фонд ОМС</t>
  </si>
  <si>
    <t>Комитет региональной безопасности Курской области</t>
  </si>
  <si>
    <t>ВЦП  «Поддержка начинающих фермеров и развитие семей-ных животноводческих форм на базе крестьянских (фермерских) хозяйств Курской области на 2013-2015 годы»</t>
  </si>
  <si>
    <t>ВЦП  "Создание мощностей по убою и глубокой переработке свиней в Курской области на 2015-2017 годы"</t>
  </si>
  <si>
    <t>«Воспроизводство и использование природных ресурсов, охрана окружающей среды в Курской области»</t>
  </si>
  <si>
    <t xml:space="preserve">«Создание условий для эффективного и ответственного управления региональными и муниципальными финансами, государственным долгом и повышения устойчивости бюджетов Курской области» </t>
  </si>
  <si>
    <t>Подпрограмма 2 «Управление государственным долгом Курской области»</t>
  </si>
  <si>
    <t>Подпрограмма 3 «Эффективная система межбюджетных отношений в Курской области»</t>
  </si>
  <si>
    <t>Подпрограмма 4 «Обеспечение реализации государственной программы Курской области «Создание условий для эффективного и ответственного управления региональными и муниципальными финансами, государственным долгом и повышения устойчивости бюджетов Курской области»</t>
  </si>
  <si>
    <t>Подпрограмма 1 "Осуществление бюджетного процесса на территории Курской области"</t>
  </si>
  <si>
    <t>внебюджетные источники</t>
  </si>
  <si>
    <t>Объем финансирования государственной программы  (тыс.рублей)</t>
  </si>
  <si>
    <t>местные бюджеты</t>
  </si>
  <si>
    <t>местные источники</t>
  </si>
  <si>
    <t>ВЦП  «Развитие овощеводства защищенного грунта Курской области на 2013-2015 годы"</t>
  </si>
  <si>
    <t>Наименование государственной программы (подпрограммы)</t>
  </si>
  <si>
    <t>доля выполнен-ных в полном объеме, %</t>
  </si>
  <si>
    <t>«Обеспечение доступности приоритетных объектов и услуг в приоритетных сферах жизнедеятельности инвалидов и других маломобильных групп населения в Курской области»</t>
  </si>
  <si>
    <t>Комитет агропромышлен-ного комплекса Курской области</t>
  </si>
  <si>
    <t>Подпрограмма 3 "Охрана здоровья матери и ребенка"</t>
  </si>
  <si>
    <t>Подпрограмма 5 «Оказание паллиативной помощи, в том числе детям»</t>
  </si>
  <si>
    <t>Подпрограмма 7 «Экспертиза и контрольно-надзорные функции в сфере охраны здоровья»</t>
  </si>
  <si>
    <t>Подпрограмма 8 «Управление государственной программой  и обеспечение условий реализации»</t>
  </si>
  <si>
    <t>Подпрограмма 9 "Развитие скорой, в том числе скорой специализированной медицинской помощи, медицинской эвакуации, первичной медико-санитарной помощи в неотложной форме и специализированной медицинской помощи в экстренной форме"</t>
  </si>
  <si>
    <t xml:space="preserve"> -</t>
  </si>
  <si>
    <t>Подпрограмма 1  «Совершенствование нормативно-правовой и организационной основы формирования доступной среды жизнедеятельности инвалидов и других маломобильных групп населения в Курской области»</t>
  </si>
  <si>
    <t>Подпрограмма 2 «Повышение уровня доступности приоритетных объектов и услуг в приоритетных сферах жизнедеятельности инвалидов и других маломобильных групп населения в Курской области»</t>
  </si>
  <si>
    <t>Подпрограмма 3 «Информационно-методическое и кадровое обеспечение системы реабилитации и социальной интеграции инвалидов в Курской области»</t>
  </si>
  <si>
    <t>местные     бюджеты</t>
  </si>
  <si>
    <t>Подпрограмма 4 «Развитие внешнеэкономической деятельности Курской области и межрегиональных связей с регионами Российской Федерации»</t>
  </si>
  <si>
    <t>ВЦП  «Создание мощностей по убою и глубокой переработке свиней в Курской области на 2015 - 2017 годы»</t>
  </si>
  <si>
    <t>Подпрограмма 1 «Охрана, защита и воспроизводство лесов»</t>
  </si>
  <si>
    <t>Подпрограмма 2 «Обеспечение реализации государственной программы»</t>
  </si>
  <si>
    <t>Подпрограмма 2 «Обеспечение реализации государственной политики Курской области в сфере печати и массовой информации»</t>
  </si>
  <si>
    <t>Эффективность  государственной программы Курской области высокая</t>
  </si>
  <si>
    <t>Управление по обеспечению деятельности мировых судей Курской области</t>
  </si>
  <si>
    <t>Эффективность  государственной программы Курской области средняя</t>
  </si>
  <si>
    <t>Подпрограмма 4 «Преодоление социальной разобщенности в обществе и формирование позитивного отношения к проблемам инвалидов и к проблеме обеспечения доступной среды жизнедеятельности для инвалидов и других маломобильных групп населения в Курской области»</t>
  </si>
  <si>
    <t>Фактические расходы (областной и федеральный бюджеты - кассовый расход)</t>
  </si>
  <si>
    <t xml:space="preserve">        в том числе:</t>
  </si>
  <si>
    <t>Подпрограмма 4 «Развитие медицинской реабилитации и санаторно-курортного лечения, в том числе детей»</t>
  </si>
  <si>
    <t>Подпрограмма 3 «Обеспечение реализации государственной программы Курской области "Содействие занятости населения в Курской области»</t>
  </si>
  <si>
    <t>Подпрограмма 5 "Организация и осуществление внутреннего государственного финансового контроля в финансово-бюджетной сфере и в сфере закупок"</t>
  </si>
  <si>
    <t xml:space="preserve">Подпрограмма 1  «Обеспечение эффективной информационной политики и развитие государственных средств массовой информации»
</t>
  </si>
  <si>
    <t>Подпрограмма 4 "Сопровождение молодых инвалидов при их трудоустройстве"</t>
  </si>
  <si>
    <t>Подпрограмма 2 «Подготовка спортивного резерва для спортивных сборных команд Курской области и Российской Федерации»</t>
  </si>
  <si>
    <t>Подпрограмма 2  «Реализация дополнительного образования и системы воспитания детей»</t>
  </si>
  <si>
    <t>Подпрограмма 4 "Ситуационный Центр Губернатора Курской области"</t>
  </si>
  <si>
    <t>"Профилактика правонарушений в Курской области"</t>
  </si>
  <si>
    <t>Подпрограмма 1 "Комплексные меры по профилактике правонарушений и обеспечению общественного порядка на территории Курской области"</t>
  </si>
  <si>
    <t>Подпрограмма 2 "Создание  условий для комплексной реабилитации и ресоциализации лиц, потребляющих наркотические средства и психотропные вещества в немедицинских целях"</t>
  </si>
  <si>
    <t>Подпрограмма 3  "Предупреждение  безнадзорности, беспризорности, правонарушений и антиобщественных действий несовершеннолетних"</t>
  </si>
  <si>
    <t>Комитет строительства Курской области</t>
  </si>
  <si>
    <t>Подпрограмма 5 «Использование спутниковых навигационных технологий и других результатов космической деятельности в интересах развития Курской области»</t>
  </si>
  <si>
    <t>Подпрограмма 1  «Организация хранения, комплектования и использования документов Архивного фонда Курской области и иных архивных документов»</t>
  </si>
  <si>
    <t>Подпрограмма 3 «Обеспечение реализации государственной программы Курской области «Воспроизводство и использование природных ресурсов, охрана окружающей среды в Курской области»</t>
  </si>
  <si>
    <t>Подпрограмма 6 «Кадровое обеспечение системы здравоохранения»</t>
  </si>
  <si>
    <t>Комитет  здравоохранения Курской области</t>
  </si>
  <si>
    <t>Подпрограмма 2 "Обеспечение реализации государственной программы Курской области "Управление государственным имуществом Курской области"</t>
  </si>
  <si>
    <t>Подпрограмма 4  "Противодействие терроризму и экстремизму"</t>
  </si>
  <si>
    <t>Администрация Курской области</t>
  </si>
  <si>
    <t>Подпрограмма Б "Организация обязательного медицинского страхования граждан Курской области"</t>
  </si>
  <si>
    <t>Подпрограмма 4 «Организация деятельности в области обращения с отходами, в том числе с твердыми коммунальными отходами"</t>
  </si>
  <si>
    <t>Подпрограмма 4 "Реализация мероприятий по укреплению единства российской нации и этнокультурному развитию народов России в Курской области"</t>
  </si>
  <si>
    <t>Преду-смотрено</t>
  </si>
  <si>
    <t>Выпол-нено</t>
  </si>
  <si>
    <t>Подпрограмма 2  «Совершенствование оказания специализированной, включая высокотехнологичную, медицинской помощи»</t>
  </si>
  <si>
    <r>
      <t xml:space="preserve">«Создание новых мест в общеобразовательных организациях Курской области в соответствии с прогнозируемой потребностью и современными условиями обучения" </t>
    </r>
    <r>
      <rPr>
        <sz val="9"/>
        <color rgb="FF000000"/>
        <rFont val="Times New Roman"/>
        <family val="1"/>
        <charset val="204"/>
      </rPr>
      <t>(госпрограмма подпрограмм не имеет)</t>
    </r>
  </si>
  <si>
    <r>
      <t xml:space="preserve">«Формирование современной городской среды в Курской области»  </t>
    </r>
    <r>
      <rPr>
        <sz val="9"/>
        <color rgb="FF000000"/>
        <rFont val="Times New Roman"/>
        <family val="1"/>
        <charset val="204"/>
      </rPr>
      <t>(госпрограмма подпрограмм не имеет)</t>
    </r>
  </si>
  <si>
    <t xml:space="preserve">Подпрограмма 3 "Обеспечение условий реализации государственной программы" государственной программы Курской области "Развитие культуры в Курской области" </t>
  </si>
  <si>
    <t>Информация о реализации государственных программ Курской области за 2019 год</t>
  </si>
  <si>
    <t>Фактически предусмотрено на реализацию госпрограммы (областной и федеральный бюджеты - по сводной бюд-жетной росписи на 31.12.2019)</t>
  </si>
  <si>
    <t>Комитет социального обеспечения, материнства и детства Курской области</t>
  </si>
  <si>
    <t>Комитет экологической безопасности и природопользования Курской области</t>
  </si>
  <si>
    <r>
      <t xml:space="preserve">«Программа Курской области по оказанию содействия добровольному переселению в Российскую Федерацию соотечественников, про-живающих за рубежом» </t>
    </r>
    <r>
      <rPr>
        <sz val="9"/>
        <color rgb="FF000000"/>
        <rFont val="Times New Roman"/>
        <family val="1"/>
        <charset val="204"/>
      </rPr>
      <t xml:space="preserve"> (госпрограмма подпрограмм не имеет)</t>
    </r>
  </si>
  <si>
    <t>Подпрограмма 5 «Развитие заготовительной и перерабатывающей деятельности в Курской области»</t>
  </si>
  <si>
    <t>ВЦП   «Предотвращение заноса и распространения вируса африканской чумы свиней на территории Курской области на 2019 год»</t>
  </si>
  <si>
    <t>Подпрограмма 4  «Обеспечение эпизоотического и ветеринарно-санитарного благополучия территории Курской области»</t>
  </si>
  <si>
    <t>Подпрограмма 3 «Развитие мелиорации земель сельскохозяйственного назначения Курской области»</t>
  </si>
  <si>
    <t>Подпрограмма 2 «Устойчивое развитие сельских территорий Курской области»</t>
  </si>
  <si>
    <t>Подпрограмма 1  «Развитие отраслей сельского хозяйства, пищевой и перерабатывающей промышленности Курской области»</t>
  </si>
  <si>
    <t>Комитет промышленности, торговли и предприниматель- ства Курской области</t>
  </si>
  <si>
    <t>Комитет цифрового развития и связи Курской области</t>
  </si>
  <si>
    <t>Подпрограмма 2 «Развитие предприятий промышленности строительных материалов и индустриального домостроения в Курской области»</t>
  </si>
  <si>
    <t>Комитет транспорта и автомобильных дорог Курской области</t>
  </si>
  <si>
    <t>Комитет агропромышленного комплекса Курской области</t>
  </si>
  <si>
    <t>Комитет финансово-бюджетного контроля Курской области</t>
  </si>
  <si>
    <t>Подпрограмма 1  «Электронное правительство Курской области»</t>
  </si>
  <si>
    <t>Подпрограмма 4 «Экология и чистая вода в Курской области»</t>
  </si>
  <si>
    <t>Оценка эффективности государственных программ за 2019 год</t>
  </si>
</sst>
</file>

<file path=xl/styles.xml><?xml version="1.0" encoding="utf-8"?>
<styleSheet xmlns="http://schemas.openxmlformats.org/spreadsheetml/2006/main">
  <numFmts count="7">
    <numFmt numFmtId="164" formatCode="_-* #,##0.00_р_._-;\-* #,##0.00_р_._-;_-* &quot;-&quot;??_р_._-;_-@_-"/>
    <numFmt numFmtId="165" formatCode="#,##0.000"/>
    <numFmt numFmtId="166" formatCode="0.0"/>
    <numFmt numFmtId="167" formatCode="_-* #,##0_р_._-;\-* #,##0_р_._-;_-* &quot;-&quot;??_р_._-;_-@_-"/>
    <numFmt numFmtId="168" formatCode="_-* #,##0.0_р_._-;\-* #,##0.0_р_._-;_-* &quot;-&quot;??_р_._-;_-@_-"/>
    <numFmt numFmtId="169" formatCode="0.000"/>
    <numFmt numFmtId="170" formatCode="#,##0.0"/>
  </numFmts>
  <fonts count="36">
    <font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7.5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7.5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7.5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8.5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7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1"/>
      <name val="Times New Roman"/>
      <family val="1"/>
      <charset val="204"/>
    </font>
    <font>
      <sz val="7"/>
      <color theme="1"/>
      <name val="Calibri"/>
      <family val="2"/>
      <charset val="204"/>
      <scheme val="minor"/>
    </font>
    <font>
      <sz val="11"/>
      <color rgb="FF020C22"/>
      <name val="Arial"/>
      <family val="2"/>
      <charset val="204"/>
    </font>
    <font>
      <i/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1F5F9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164" fontId="17" fillId="0" borderId="0" applyFont="0" applyFill="0" applyBorder="0" applyAlignment="0" applyProtection="0"/>
    <xf numFmtId="4" fontId="27" fillId="2" borderId="6">
      <alignment horizontal="right" vertical="top" shrinkToFit="1"/>
    </xf>
    <xf numFmtId="4" fontId="28" fillId="0" borderId="6">
      <alignment horizontal="right" vertical="top" shrinkToFit="1"/>
    </xf>
  </cellStyleXfs>
  <cellXfs count="189">
    <xf numFmtId="0" fontId="0" fillId="0" borderId="0" xfId="0"/>
    <xf numFmtId="0" fontId="18" fillId="0" borderId="0" xfId="0" applyFont="1" applyFill="1"/>
    <xf numFmtId="165" fontId="2" fillId="0" borderId="1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0" fillId="0" borderId="0" xfId="0" applyFill="1"/>
    <xf numFmtId="0" fontId="0" fillId="0" borderId="1" xfId="0" applyFill="1" applyBorder="1"/>
    <xf numFmtId="165" fontId="2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left"/>
    </xf>
    <xf numFmtId="0" fontId="0" fillId="0" borderId="0" xfId="0" applyFill="1" applyAlignment="1">
      <alignment wrapText="1"/>
    </xf>
    <xf numFmtId="0" fontId="2" fillId="0" borderId="3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left" vertical="top" wrapText="1"/>
    </xf>
    <xf numFmtId="0" fontId="19" fillId="0" borderId="1" xfId="0" applyFont="1" applyFill="1" applyBorder="1" applyAlignment="1">
      <alignment horizontal="left" vertical="top" wrapText="1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0" fontId="5" fillId="0" borderId="1" xfId="0" applyFont="1" applyFill="1" applyBorder="1" applyAlignment="1">
      <alignment horizontal="left" vertical="top" wrapText="1"/>
    </xf>
    <xf numFmtId="166" fontId="2" fillId="0" borderId="1" xfId="0" applyNumberFormat="1" applyFont="1" applyFill="1" applyBorder="1" applyAlignment="1">
      <alignment horizontal="center" vertical="center"/>
    </xf>
    <xf numFmtId="166" fontId="1" fillId="0" borderId="1" xfId="0" applyNumberFormat="1" applyFont="1" applyFill="1" applyBorder="1" applyAlignment="1">
      <alignment horizontal="center" vertical="center"/>
    </xf>
    <xf numFmtId="164" fontId="1" fillId="0" borderId="1" xfId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top" wrapText="1"/>
    </xf>
    <xf numFmtId="165" fontId="1" fillId="0" borderId="1" xfId="0" applyNumberFormat="1" applyFont="1" applyFill="1" applyBorder="1" applyAlignment="1">
      <alignment horizontal="center" vertical="center"/>
    </xf>
    <xf numFmtId="0" fontId="18" fillId="0" borderId="1" xfId="0" applyFont="1" applyFill="1" applyBorder="1"/>
    <xf numFmtId="0" fontId="25" fillId="0" borderId="1" xfId="0" applyFont="1" applyFill="1" applyBorder="1"/>
    <xf numFmtId="9" fontId="14" fillId="0" borderId="1" xfId="0" applyNumberFormat="1" applyFont="1" applyFill="1" applyBorder="1"/>
    <xf numFmtId="0" fontId="25" fillId="0" borderId="0" xfId="0" applyFont="1" applyFill="1"/>
    <xf numFmtId="0" fontId="25" fillId="0" borderId="0" xfId="0" applyFont="1" applyFill="1" applyAlignment="1">
      <alignment horizontal="left"/>
    </xf>
    <xf numFmtId="0" fontId="25" fillId="0" borderId="0" xfId="0" applyFont="1" applyFill="1" applyAlignment="1">
      <alignment horizontal="center"/>
    </xf>
    <xf numFmtId="165" fontId="33" fillId="0" borderId="0" xfId="0" applyNumberFormat="1" applyFont="1" applyFill="1"/>
    <xf numFmtId="0" fontId="33" fillId="0" borderId="0" xfId="0" applyFont="1" applyFill="1"/>
    <xf numFmtId="0" fontId="0" fillId="0" borderId="4" xfId="0" applyFill="1" applyBorder="1"/>
    <xf numFmtId="0" fontId="18" fillId="0" borderId="4" xfId="0" applyFont="1" applyFill="1" applyBorder="1"/>
    <xf numFmtId="0" fontId="26" fillId="0" borderId="4" xfId="0" applyFont="1" applyFill="1" applyBorder="1"/>
    <xf numFmtId="0" fontId="25" fillId="0" borderId="4" xfId="0" applyFont="1" applyFill="1" applyBorder="1"/>
    <xf numFmtId="0" fontId="18" fillId="0" borderId="1" xfId="0" applyFont="1" applyFill="1" applyBorder="1" applyAlignment="1">
      <alignment horizontal="left"/>
    </xf>
    <xf numFmtId="0" fontId="18" fillId="0" borderId="1" xfId="0" applyFont="1" applyFill="1" applyBorder="1" applyAlignment="1">
      <alignment horizontal="center"/>
    </xf>
    <xf numFmtId="0" fontId="18" fillId="0" borderId="1" xfId="0" applyFont="1" applyFill="1" applyBorder="1" applyAlignment="1">
      <alignment horizontal="center" vertical="center"/>
    </xf>
    <xf numFmtId="165" fontId="16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 wrapText="1"/>
    </xf>
    <xf numFmtId="0" fontId="34" fillId="0" borderId="0" xfId="0" applyFont="1" applyFill="1"/>
    <xf numFmtId="0" fontId="34" fillId="0" borderId="0" xfId="0" applyFont="1" applyFill="1" applyAlignment="1">
      <alignment horizontal="left"/>
    </xf>
    <xf numFmtId="0" fontId="34" fillId="0" borderId="0" xfId="0" applyFont="1" applyFill="1" applyAlignment="1">
      <alignment horizontal="center"/>
    </xf>
    <xf numFmtId="0" fontId="0" fillId="0" borderId="0" xfId="0" applyFill="1" applyBorder="1"/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165" fontId="35" fillId="0" borderId="0" xfId="0" applyNumberFormat="1" applyFont="1" applyFill="1"/>
    <xf numFmtId="0" fontId="6" fillId="0" borderId="1" xfId="0" applyFont="1" applyFill="1" applyBorder="1" applyAlignment="1">
      <alignment horizontal="center" vertical="center" wrapText="1"/>
    </xf>
    <xf numFmtId="166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166" fontId="2" fillId="0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center"/>
    </xf>
    <xf numFmtId="165" fontId="7" fillId="0" borderId="1" xfId="3" applyNumberFormat="1" applyFont="1" applyFill="1" applyBorder="1" applyAlignment="1" applyProtection="1">
      <alignment horizontal="center" vertical="center" shrinkToFit="1"/>
    </xf>
    <xf numFmtId="1" fontId="2" fillId="0" borderId="1" xfId="0" applyNumberFormat="1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top" wrapText="1"/>
    </xf>
    <xf numFmtId="166" fontId="2" fillId="0" borderId="1" xfId="0" applyNumberFormat="1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vertical="center"/>
    </xf>
    <xf numFmtId="165" fontId="6" fillId="0" borderId="1" xfId="2" applyNumberFormat="1" applyFont="1" applyFill="1" applyBorder="1" applyAlignment="1" applyProtection="1">
      <alignment horizontal="center" vertical="center" shrinkToFit="1"/>
    </xf>
    <xf numFmtId="0" fontId="0" fillId="0" borderId="7" xfId="0" applyFill="1" applyBorder="1"/>
    <xf numFmtId="0" fontId="3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top" wrapText="1"/>
    </xf>
    <xf numFmtId="0" fontId="16" fillId="0" borderId="1" xfId="0" applyFont="1" applyFill="1" applyBorder="1" applyAlignment="1">
      <alignment horizontal="center" vertical="top" wrapText="1"/>
    </xf>
    <xf numFmtId="165" fontId="16" fillId="0" borderId="1" xfId="0" applyNumberFormat="1" applyFont="1" applyFill="1" applyBorder="1" applyAlignment="1">
      <alignment horizontal="center" vertical="center" wrapText="1"/>
    </xf>
    <xf numFmtId="166" fontId="16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/>
    </xf>
    <xf numFmtId="166" fontId="2" fillId="0" borderId="1" xfId="0" applyNumberFormat="1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top"/>
    </xf>
    <xf numFmtId="0" fontId="20" fillId="0" borderId="1" xfId="0" applyFont="1" applyFill="1" applyBorder="1" applyAlignment="1">
      <alignment vertical="top" wrapText="1"/>
    </xf>
    <xf numFmtId="0" fontId="20" fillId="0" borderId="8" xfId="0" applyFont="1" applyFill="1" applyBorder="1" applyAlignment="1">
      <alignment vertical="top" wrapText="1"/>
    </xf>
    <xf numFmtId="166" fontId="2" fillId="0" borderId="1" xfId="1" applyNumberFormat="1" applyFont="1" applyFill="1" applyBorder="1" applyAlignment="1">
      <alignment horizontal="center" vertical="center"/>
    </xf>
    <xf numFmtId="0" fontId="15" fillId="0" borderId="0" xfId="0" applyFont="1" applyFill="1"/>
    <xf numFmtId="166" fontId="2" fillId="0" borderId="1" xfId="1" applyNumberFormat="1" applyFont="1" applyFill="1" applyBorder="1" applyAlignment="1">
      <alignment horizontal="center" vertical="top"/>
    </xf>
    <xf numFmtId="0" fontId="14" fillId="0" borderId="0" xfId="0" applyFont="1" applyFill="1"/>
    <xf numFmtId="1" fontId="2" fillId="0" borderId="1" xfId="1" applyNumberFormat="1" applyFont="1" applyFill="1" applyBorder="1" applyAlignment="1">
      <alignment horizontal="center" vertical="center"/>
    </xf>
    <xf numFmtId="1" fontId="2" fillId="0" borderId="1" xfId="1" applyNumberFormat="1" applyFont="1" applyFill="1" applyBorder="1" applyAlignment="1">
      <alignment horizontal="center" vertical="top"/>
    </xf>
    <xf numFmtId="166" fontId="1" fillId="0" borderId="1" xfId="1" applyNumberFormat="1" applyFont="1" applyFill="1" applyBorder="1" applyAlignment="1">
      <alignment horizontal="center" vertical="center"/>
    </xf>
    <xf numFmtId="168" fontId="2" fillId="0" borderId="1" xfId="1" applyNumberFormat="1" applyFont="1" applyFill="1" applyBorder="1" applyAlignment="1">
      <alignment horizontal="center" vertical="center"/>
    </xf>
    <xf numFmtId="168" fontId="1" fillId="0" borderId="1" xfId="1" applyNumberFormat="1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/>
    </xf>
    <xf numFmtId="0" fontId="31" fillId="0" borderId="0" xfId="0" applyFont="1" applyFill="1"/>
    <xf numFmtId="1" fontId="1" fillId="0" borderId="1" xfId="0" applyNumberFormat="1" applyFont="1" applyFill="1" applyBorder="1" applyAlignment="1">
      <alignment horizontal="center" vertical="center" wrapText="1"/>
    </xf>
    <xf numFmtId="1" fontId="0" fillId="0" borderId="1" xfId="0" applyNumberForma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top"/>
    </xf>
    <xf numFmtId="168" fontId="2" fillId="0" borderId="1" xfId="1" applyNumberFormat="1" applyFont="1" applyFill="1" applyBorder="1" applyAlignment="1">
      <alignment horizontal="center" vertical="top"/>
    </xf>
    <xf numFmtId="168" fontId="2" fillId="0" borderId="1" xfId="0" applyNumberFormat="1" applyFont="1" applyFill="1" applyBorder="1" applyAlignment="1">
      <alignment horizontal="center" vertical="center"/>
    </xf>
    <xf numFmtId="168" fontId="2" fillId="0" borderId="1" xfId="0" applyNumberFormat="1" applyFont="1" applyFill="1" applyBorder="1" applyAlignment="1">
      <alignment horizontal="center" vertical="top"/>
    </xf>
    <xf numFmtId="0" fontId="16" fillId="0" borderId="1" xfId="0" applyFont="1" applyFill="1" applyBorder="1" applyAlignment="1">
      <alignment horizontal="center" vertical="center"/>
    </xf>
    <xf numFmtId="170" fontId="2" fillId="0" borderId="1" xfId="0" applyNumberFormat="1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/>
    </xf>
    <xf numFmtId="0" fontId="16" fillId="0" borderId="7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166" fontId="1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0" fillId="0" borderId="4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14" fillId="0" borderId="1" xfId="0" applyFont="1" applyFill="1" applyBorder="1" applyAlignment="1">
      <alignment vertical="center"/>
    </xf>
    <xf numFmtId="0" fontId="23" fillId="0" borderId="1" xfId="0" applyFont="1" applyFill="1" applyBorder="1" applyAlignment="1">
      <alignment horizontal="center" vertical="top" wrapText="1"/>
    </xf>
    <xf numFmtId="165" fontId="23" fillId="0" borderId="1" xfId="0" applyNumberFormat="1" applyFont="1" applyFill="1" applyBorder="1" applyAlignment="1">
      <alignment horizontal="center" vertical="center" wrapText="1"/>
    </xf>
    <xf numFmtId="166" fontId="23" fillId="0" borderId="1" xfId="0" applyNumberFormat="1" applyFont="1" applyFill="1" applyBorder="1" applyAlignment="1">
      <alignment horizontal="center" vertical="center"/>
    </xf>
    <xf numFmtId="166" fontId="16" fillId="0" borderId="1" xfId="0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1" fontId="16" fillId="0" borderId="1" xfId="0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left" vertical="top" wrapText="1"/>
    </xf>
    <xf numFmtId="165" fontId="16" fillId="0" borderId="1" xfId="0" applyNumberFormat="1" applyFont="1" applyFill="1" applyBorder="1" applyAlignment="1">
      <alignment horizontal="center" vertical="top" wrapText="1"/>
    </xf>
    <xf numFmtId="166" fontId="16" fillId="0" borderId="1" xfId="0" applyNumberFormat="1" applyFont="1" applyFill="1" applyBorder="1" applyAlignment="1">
      <alignment horizontal="center" vertical="top"/>
    </xf>
    <xf numFmtId="0" fontId="2" fillId="0" borderId="4" xfId="0" applyFont="1" applyFill="1" applyBorder="1" applyAlignment="1">
      <alignment horizontal="center" vertical="top"/>
    </xf>
    <xf numFmtId="0" fontId="2" fillId="0" borderId="7" xfId="0" applyFont="1" applyFill="1" applyBorder="1" applyAlignment="1">
      <alignment horizontal="center" vertical="top"/>
    </xf>
    <xf numFmtId="0" fontId="12" fillId="0" borderId="0" xfId="0" applyFont="1" applyFill="1"/>
    <xf numFmtId="0" fontId="13" fillId="0" borderId="0" xfId="0" applyFont="1" applyFill="1"/>
    <xf numFmtId="0" fontId="0" fillId="0" borderId="1" xfId="0" applyFill="1" applyBorder="1" applyAlignment="1">
      <alignment horizontal="center" vertical="top"/>
    </xf>
    <xf numFmtId="166" fontId="0" fillId="0" borderId="1" xfId="0" applyNumberFormat="1" applyFill="1" applyBorder="1"/>
    <xf numFmtId="167" fontId="1" fillId="0" borderId="1" xfId="1" applyNumberFormat="1" applyFont="1" applyFill="1" applyBorder="1" applyAlignment="1">
      <alignment horizontal="center" vertical="center"/>
    </xf>
    <xf numFmtId="167" fontId="2" fillId="0" borderId="1" xfId="0" applyNumberFormat="1" applyFont="1" applyFill="1" applyBorder="1" applyAlignment="1">
      <alignment horizontal="center" vertical="center"/>
    </xf>
    <xf numFmtId="166" fontId="1" fillId="0" borderId="1" xfId="0" applyNumberFormat="1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/>
    </xf>
    <xf numFmtId="167" fontId="2" fillId="0" borderId="1" xfId="1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top" wrapText="1"/>
    </xf>
    <xf numFmtId="167" fontId="2" fillId="0" borderId="1" xfId="1" applyNumberFormat="1" applyFont="1" applyFill="1" applyBorder="1" applyAlignment="1">
      <alignment horizontal="center" vertical="top"/>
    </xf>
    <xf numFmtId="0" fontId="9" fillId="0" borderId="0" xfId="0" applyFont="1" applyFill="1"/>
    <xf numFmtId="169" fontId="2" fillId="0" borderId="1" xfId="0" applyNumberFormat="1" applyFont="1" applyFill="1" applyBorder="1" applyAlignment="1">
      <alignment horizontal="center" vertical="center"/>
    </xf>
    <xf numFmtId="169" fontId="2" fillId="0" borderId="4" xfId="0" applyNumberFormat="1" applyFont="1" applyFill="1" applyBorder="1" applyAlignment="1">
      <alignment horizontal="center" vertical="center"/>
    </xf>
    <xf numFmtId="165" fontId="16" fillId="0" borderId="1" xfId="0" applyNumberFormat="1" applyFont="1" applyFill="1" applyBorder="1"/>
    <xf numFmtId="1" fontId="2" fillId="0" borderId="1" xfId="0" applyNumberFormat="1" applyFont="1" applyFill="1" applyBorder="1" applyAlignment="1">
      <alignment horizontal="center" vertical="top"/>
    </xf>
    <xf numFmtId="165" fontId="0" fillId="0" borderId="0" xfId="0" applyNumberFormat="1" applyFill="1" applyBorder="1"/>
    <xf numFmtId="165" fontId="2" fillId="0" borderId="0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top" wrapText="1"/>
    </xf>
    <xf numFmtId="0" fontId="20" fillId="0" borderId="7" xfId="0" applyFont="1" applyFill="1" applyBorder="1" applyAlignment="1">
      <alignment horizontal="center" vertical="top" wrapText="1"/>
    </xf>
    <xf numFmtId="0" fontId="20" fillId="0" borderId="9" xfId="0" applyFont="1" applyFill="1" applyBorder="1" applyAlignment="1">
      <alignment horizontal="center" vertical="top" wrapText="1"/>
    </xf>
    <xf numFmtId="0" fontId="20" fillId="0" borderId="8" xfId="0" applyFont="1" applyFill="1" applyBorder="1" applyAlignment="1">
      <alignment horizontal="center" vertical="top" wrapText="1"/>
    </xf>
    <xf numFmtId="0" fontId="20" fillId="0" borderId="3" xfId="0" applyFont="1" applyFill="1" applyBorder="1" applyAlignment="1">
      <alignment horizontal="center" vertical="top" wrapText="1"/>
    </xf>
    <xf numFmtId="0" fontId="20" fillId="0" borderId="10" xfId="0" applyFont="1" applyFill="1" applyBorder="1" applyAlignment="1">
      <alignment horizontal="center" vertical="top" wrapText="1"/>
    </xf>
    <xf numFmtId="0" fontId="20" fillId="0" borderId="5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0" fillId="0" borderId="9" xfId="0" applyFill="1" applyBorder="1" applyAlignment="1">
      <alignment horizontal="center" vertical="top" wrapText="1"/>
    </xf>
    <xf numFmtId="0" fontId="0" fillId="0" borderId="8" xfId="0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0" fontId="23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left" vertical="top" wrapText="1"/>
    </xf>
    <xf numFmtId="0" fontId="16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16" fillId="0" borderId="1" xfId="0" applyFont="1" applyFill="1" applyBorder="1" applyAlignment="1">
      <alignment horizontal="left" vertical="top" wrapText="1"/>
    </xf>
    <xf numFmtId="0" fontId="22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/>
    </xf>
    <xf numFmtId="0" fontId="24" fillId="0" borderId="7" xfId="0" applyFont="1" applyFill="1" applyBorder="1" applyAlignment="1">
      <alignment horizontal="center" vertical="top" wrapText="1"/>
    </xf>
    <xf numFmtId="0" fontId="24" fillId="0" borderId="9" xfId="0" applyFont="1" applyFill="1" applyBorder="1" applyAlignment="1">
      <alignment horizontal="center" vertical="top" wrapText="1"/>
    </xf>
    <xf numFmtId="0" fontId="24" fillId="0" borderId="8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center" vertical="top" wrapText="1"/>
    </xf>
    <xf numFmtId="0" fontId="29" fillId="0" borderId="1" xfId="0" applyFont="1" applyFill="1" applyBorder="1" applyAlignment="1">
      <alignment horizontal="center" vertical="top"/>
    </xf>
    <xf numFmtId="0" fontId="10" fillId="0" borderId="1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4" fillId="0" borderId="5" xfId="0" applyFont="1" applyFill="1" applyBorder="1" applyAlignment="1">
      <alignment horizontal="center" vertical="top"/>
    </xf>
    <xf numFmtId="0" fontId="7" fillId="0" borderId="3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7" fillId="0" borderId="5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  <xf numFmtId="0" fontId="0" fillId="0" borderId="10" xfId="0" applyFill="1" applyBorder="1" applyAlignment="1"/>
    <xf numFmtId="0" fontId="0" fillId="0" borderId="5" xfId="0" applyFill="1" applyBorder="1" applyAlignment="1"/>
    <xf numFmtId="0" fontId="2" fillId="0" borderId="10" xfId="0" applyFont="1" applyFill="1" applyBorder="1" applyAlignment="1">
      <alignment horizontal="center" vertical="top" wrapText="1"/>
    </xf>
    <xf numFmtId="0" fontId="30" fillId="0" borderId="9" xfId="0" applyFont="1" applyFill="1" applyBorder="1" applyAlignment="1">
      <alignment vertical="top"/>
    </xf>
    <xf numFmtId="0" fontId="30" fillId="0" borderId="8" xfId="0" applyFont="1" applyFill="1" applyBorder="1" applyAlignment="1">
      <alignment vertical="top"/>
    </xf>
    <xf numFmtId="0" fontId="20" fillId="0" borderId="1" xfId="0" applyFont="1" applyFill="1" applyBorder="1" applyAlignment="1">
      <alignment horizontal="center" vertical="top" wrapText="1"/>
    </xf>
    <xf numFmtId="0" fontId="14" fillId="0" borderId="1" xfId="0" applyFont="1" applyFill="1" applyBorder="1"/>
    <xf numFmtId="0" fontId="14" fillId="0" borderId="1" xfId="0" applyFont="1" applyFill="1" applyBorder="1" applyAlignment="1">
      <alignment horizontal="center"/>
    </xf>
  </cellXfs>
  <cellStyles count="4">
    <cellStyle name="ex63" xfId="2"/>
    <cellStyle name="ex68" xfId="3"/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82"/>
  <sheetViews>
    <sheetView tabSelected="1" view="pageLayout" topLeftCell="A553" zoomScaleNormal="144" workbookViewId="0">
      <selection activeCell="B499" sqref="B499:B502"/>
    </sheetView>
  </sheetViews>
  <sheetFormatPr defaultRowHeight="15"/>
  <cols>
    <col min="1" max="1" width="4.85546875" style="4" customWidth="1"/>
    <col min="2" max="2" width="27.140625" style="14" customWidth="1"/>
    <col min="3" max="3" width="15.140625" style="15" customWidth="1"/>
    <col min="4" max="4" width="14.140625" style="4" customWidth="1"/>
    <col min="5" max="5" width="14.42578125" style="4" customWidth="1"/>
    <col min="6" max="6" width="16.42578125" style="4" customWidth="1"/>
    <col min="7" max="7" width="11.42578125" style="4" hidden="1" customWidth="1"/>
    <col min="8" max="8" width="13.28515625" style="4" customWidth="1"/>
    <col min="9" max="9" width="8.85546875" style="4" customWidth="1"/>
    <col min="10" max="10" width="7.85546875" style="4" customWidth="1"/>
    <col min="11" max="11" width="8.7109375" style="4" customWidth="1"/>
    <col min="12" max="12" width="8.140625" style="4" customWidth="1"/>
    <col min="13" max="13" width="6.85546875" style="4" customWidth="1"/>
    <col min="14" max="14" width="5.85546875" style="4" customWidth="1"/>
    <col min="15" max="15" width="6.5703125" style="4" customWidth="1"/>
    <col min="16" max="16" width="6.140625" style="4" customWidth="1"/>
    <col min="17" max="17" width="14.140625" style="4" customWidth="1"/>
    <col min="18" max="16384" width="9.140625" style="4"/>
  </cols>
  <sheetData>
    <row r="1" spans="1:18" s="45" customFormat="1" ht="23.25" customHeight="1">
      <c r="A1" s="177" t="s">
        <v>179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</row>
    <row r="2" spans="1:18" ht="12" customHeight="1">
      <c r="A2" s="8"/>
      <c r="B2" s="9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</row>
    <row r="3" spans="1:18" ht="45" customHeight="1">
      <c r="A3" s="150" t="s">
        <v>1</v>
      </c>
      <c r="B3" s="165" t="s">
        <v>124</v>
      </c>
      <c r="C3" s="151" t="s">
        <v>0</v>
      </c>
      <c r="D3" s="179" t="s">
        <v>105</v>
      </c>
      <c r="E3" s="178" t="s">
        <v>120</v>
      </c>
      <c r="F3" s="178"/>
      <c r="G3" s="178"/>
      <c r="H3" s="178"/>
      <c r="I3" s="178"/>
      <c r="J3" s="178" t="s">
        <v>3</v>
      </c>
      <c r="K3" s="178"/>
      <c r="L3" s="178"/>
      <c r="M3" s="178" t="s">
        <v>5</v>
      </c>
      <c r="N3" s="178"/>
      <c r="O3" s="178" t="s">
        <v>6</v>
      </c>
      <c r="P3" s="178"/>
      <c r="Q3" s="151" t="s">
        <v>198</v>
      </c>
      <c r="R3" s="10"/>
    </row>
    <row r="4" spans="1:18" ht="102.75" customHeight="1">
      <c r="A4" s="150"/>
      <c r="B4" s="165"/>
      <c r="C4" s="151"/>
      <c r="D4" s="180"/>
      <c r="E4" s="41" t="s">
        <v>2</v>
      </c>
      <c r="F4" s="46" t="s">
        <v>180</v>
      </c>
      <c r="G4" s="41" t="s">
        <v>103</v>
      </c>
      <c r="H4" s="41" t="s">
        <v>147</v>
      </c>
      <c r="I4" s="41" t="s">
        <v>104</v>
      </c>
      <c r="J4" s="41" t="s">
        <v>173</v>
      </c>
      <c r="K4" s="41" t="s">
        <v>4</v>
      </c>
      <c r="L4" s="41" t="s">
        <v>125</v>
      </c>
      <c r="M4" s="20" t="s">
        <v>173</v>
      </c>
      <c r="N4" s="20" t="s">
        <v>174</v>
      </c>
      <c r="O4" s="20" t="s">
        <v>173</v>
      </c>
      <c r="P4" s="20" t="s">
        <v>174</v>
      </c>
      <c r="Q4" s="151"/>
      <c r="R4" s="10"/>
    </row>
    <row r="5" spans="1:18" hidden="1">
      <c r="A5" s="11">
        <v>1</v>
      </c>
      <c r="B5" s="3">
        <v>2</v>
      </c>
      <c r="C5" s="11">
        <v>3</v>
      </c>
      <c r="D5" s="11">
        <v>4</v>
      </c>
      <c r="E5" s="11">
        <v>5</v>
      </c>
      <c r="F5" s="11">
        <v>6</v>
      </c>
      <c r="G5" s="11">
        <v>7</v>
      </c>
      <c r="H5" s="11">
        <v>8</v>
      </c>
      <c r="I5" s="11">
        <v>9</v>
      </c>
      <c r="J5" s="11">
        <v>10</v>
      </c>
      <c r="K5" s="11">
        <v>11</v>
      </c>
      <c r="L5" s="11">
        <v>12</v>
      </c>
      <c r="M5" s="11">
        <v>13</v>
      </c>
      <c r="N5" s="11">
        <v>14</v>
      </c>
      <c r="O5" s="11">
        <v>15</v>
      </c>
      <c r="P5" s="11">
        <v>16</v>
      </c>
      <c r="Q5" s="11">
        <v>17</v>
      </c>
    </row>
    <row r="6" spans="1:18" ht="14.25" customHeight="1">
      <c r="A6" s="161">
        <v>1</v>
      </c>
      <c r="B6" s="156" t="s">
        <v>7</v>
      </c>
      <c r="C6" s="148" t="s">
        <v>36</v>
      </c>
      <c r="D6" s="50" t="s">
        <v>106</v>
      </c>
      <c r="E6" s="39">
        <f>SUM(E7:E9)</f>
        <v>25019914.758000001</v>
      </c>
      <c r="F6" s="39">
        <f t="shared" ref="F6:H6" si="0">SUM(F7:F9)</f>
        <v>25100310.526999999</v>
      </c>
      <c r="G6" s="39">
        <f t="shared" si="0"/>
        <v>80395.768999999389</v>
      </c>
      <c r="H6" s="39">
        <f t="shared" si="0"/>
        <v>24987028.662</v>
      </c>
      <c r="I6" s="51">
        <f>ROUND(H6/F6 *100,3)</f>
        <v>99.549000000000007</v>
      </c>
      <c r="J6" s="52">
        <v>136</v>
      </c>
      <c r="K6" s="52">
        <v>122</v>
      </c>
      <c r="L6" s="18">
        <f t="shared" ref="L6:L50" si="1">K6*100/J6</f>
        <v>89.705882352941174</v>
      </c>
      <c r="M6" s="52">
        <v>44</v>
      </c>
      <c r="N6" s="52">
        <v>44</v>
      </c>
      <c r="O6" s="52">
        <v>144</v>
      </c>
      <c r="P6" s="52">
        <v>144</v>
      </c>
      <c r="Q6" s="142" t="s">
        <v>143</v>
      </c>
    </row>
    <row r="7" spans="1:18" ht="22.5">
      <c r="A7" s="161"/>
      <c r="B7" s="156"/>
      <c r="C7" s="148"/>
      <c r="D7" s="53" t="s">
        <v>108</v>
      </c>
      <c r="E7" s="2">
        <f>E11+E19+E15+E23+E27+E31+E35+E39+E43+E47</f>
        <v>1708688.1999999997</v>
      </c>
      <c r="F7" s="2">
        <f t="shared" ref="F7:H7" si="2">F11+F19+F15+F23+F27+F31+F35+F39+F43+F47</f>
        <v>1713232.1999999997</v>
      </c>
      <c r="G7" s="2">
        <f t="shared" ref="G7:G9" si="3">F7-E7</f>
        <v>4544</v>
      </c>
      <c r="H7" s="2">
        <f t="shared" si="2"/>
        <v>1698735.797</v>
      </c>
      <c r="I7" s="54">
        <f t="shared" ref="I7:I70" si="4">ROUND(H7/F7 *100,3)</f>
        <v>99.153999999999996</v>
      </c>
      <c r="J7" s="55">
        <v>16</v>
      </c>
      <c r="K7" s="56">
        <v>12</v>
      </c>
      <c r="L7" s="56"/>
      <c r="M7" s="56"/>
      <c r="N7" s="56"/>
      <c r="O7" s="56"/>
      <c r="P7" s="56"/>
      <c r="Q7" s="143"/>
    </row>
    <row r="8" spans="1:18">
      <c r="A8" s="161"/>
      <c r="B8" s="156"/>
      <c r="C8" s="148"/>
      <c r="D8" s="57" t="s">
        <v>107</v>
      </c>
      <c r="E8" s="2">
        <f>E12+E20+E16+E24+E28+E32+E36+E40+E44+E48</f>
        <v>9834688.9580000006</v>
      </c>
      <c r="F8" s="2">
        <f t="shared" ref="F8:H8" si="5">F12+F20+F16+F24+F28+F32+F36+F40+F44+F48</f>
        <v>9890129.1739999987</v>
      </c>
      <c r="G8" s="2">
        <f t="shared" si="3"/>
        <v>55440.215999998152</v>
      </c>
      <c r="H8" s="2">
        <f t="shared" si="5"/>
        <v>9875728.4860000014</v>
      </c>
      <c r="I8" s="54">
        <f t="shared" si="4"/>
        <v>99.853999999999999</v>
      </c>
      <c r="J8" s="56"/>
      <c r="K8" s="56"/>
      <c r="L8" s="56"/>
      <c r="M8" s="56"/>
      <c r="N8" s="56"/>
      <c r="O8" s="56"/>
      <c r="P8" s="56"/>
      <c r="Q8" s="143"/>
    </row>
    <row r="9" spans="1:18" ht="13.5" customHeight="1">
      <c r="A9" s="161"/>
      <c r="B9" s="156"/>
      <c r="C9" s="148"/>
      <c r="D9" s="53" t="s">
        <v>109</v>
      </c>
      <c r="E9" s="2">
        <f>E13+E21+E17+E25+E29+E33+E37+E41+E45+E49</f>
        <v>13476537.6</v>
      </c>
      <c r="F9" s="2">
        <f>F13+F21+F17+F25+F29+F33+F37+F41+F45+F49</f>
        <v>13496949.153000001</v>
      </c>
      <c r="G9" s="2">
        <f t="shared" si="3"/>
        <v>20411.553000001237</v>
      </c>
      <c r="H9" s="2">
        <f>H13+H21+H17+H25+H29+H33+H37+H41+H45+H49</f>
        <v>13412564.379000001</v>
      </c>
      <c r="I9" s="54">
        <f t="shared" si="4"/>
        <v>99.375</v>
      </c>
      <c r="J9" s="56"/>
      <c r="K9" s="56"/>
      <c r="L9" s="56"/>
      <c r="M9" s="56"/>
      <c r="N9" s="56"/>
      <c r="O9" s="56"/>
      <c r="P9" s="56"/>
      <c r="Q9" s="144"/>
    </row>
    <row r="10" spans="1:18" ht="14.25" customHeight="1">
      <c r="A10" s="161"/>
      <c r="B10" s="165" t="s">
        <v>8</v>
      </c>
      <c r="C10" s="154" t="s">
        <v>36</v>
      </c>
      <c r="D10" s="57" t="s">
        <v>106</v>
      </c>
      <c r="E10" s="2">
        <f>SUM(E11:E13)</f>
        <v>1804890.7719999999</v>
      </c>
      <c r="F10" s="2">
        <f>SUM(F11:F13)</f>
        <v>1809434.7719999999</v>
      </c>
      <c r="G10" s="2">
        <f>SUM(G11:G13)</f>
        <v>4544</v>
      </c>
      <c r="H10" s="2">
        <f>SUM(H11:H13)</f>
        <v>1791296.9669999999</v>
      </c>
      <c r="I10" s="54">
        <f t="shared" si="4"/>
        <v>98.998000000000005</v>
      </c>
      <c r="J10" s="56">
        <v>39</v>
      </c>
      <c r="K10" s="56">
        <v>37</v>
      </c>
      <c r="L10" s="17">
        <f t="shared" si="1"/>
        <v>94.871794871794876</v>
      </c>
      <c r="M10" s="56">
        <v>8</v>
      </c>
      <c r="N10" s="56">
        <v>8</v>
      </c>
      <c r="O10" s="56">
        <v>34</v>
      </c>
      <c r="P10" s="56">
        <v>34</v>
      </c>
      <c r="Q10" s="58" t="s">
        <v>96</v>
      </c>
    </row>
    <row r="11" spans="1:18" ht="24" customHeight="1">
      <c r="A11" s="161"/>
      <c r="B11" s="165"/>
      <c r="C11" s="154"/>
      <c r="D11" s="53" t="s">
        <v>108</v>
      </c>
      <c r="E11" s="2">
        <v>555832.9</v>
      </c>
      <c r="F11" s="2">
        <v>560376.9</v>
      </c>
      <c r="G11" s="2">
        <f t="shared" ref="G11:G49" si="6">F11-E11</f>
        <v>4544</v>
      </c>
      <c r="H11" s="2">
        <v>547005.29799999995</v>
      </c>
      <c r="I11" s="54">
        <f t="shared" si="4"/>
        <v>97.614000000000004</v>
      </c>
      <c r="J11" s="56"/>
      <c r="K11" s="56"/>
      <c r="L11" s="56"/>
      <c r="M11" s="56"/>
      <c r="N11" s="56"/>
      <c r="O11" s="56"/>
      <c r="P11" s="56"/>
      <c r="Q11" s="58"/>
    </row>
    <row r="12" spans="1:18" ht="15.75" customHeight="1">
      <c r="A12" s="161"/>
      <c r="B12" s="165"/>
      <c r="C12" s="154"/>
      <c r="D12" s="57" t="s">
        <v>107</v>
      </c>
      <c r="E12" s="2">
        <v>1249057.872</v>
      </c>
      <c r="F12" s="59">
        <v>1249057.872</v>
      </c>
      <c r="G12" s="2">
        <f t="shared" si="6"/>
        <v>0</v>
      </c>
      <c r="H12" s="2">
        <v>1244291.669</v>
      </c>
      <c r="I12" s="54">
        <f t="shared" si="4"/>
        <v>99.617999999999995</v>
      </c>
      <c r="J12" s="56"/>
      <c r="K12" s="56"/>
      <c r="L12" s="56"/>
      <c r="M12" s="56"/>
      <c r="N12" s="56"/>
      <c r="O12" s="56"/>
      <c r="P12" s="56"/>
      <c r="Q12" s="58"/>
    </row>
    <row r="13" spans="1:18" ht="15.75" customHeight="1">
      <c r="A13" s="161"/>
      <c r="B13" s="165"/>
      <c r="C13" s="154"/>
      <c r="D13" s="53" t="s">
        <v>109</v>
      </c>
      <c r="E13" s="2">
        <v>0</v>
      </c>
      <c r="F13" s="2">
        <v>0</v>
      </c>
      <c r="G13" s="2">
        <f t="shared" si="6"/>
        <v>0</v>
      </c>
      <c r="H13" s="2">
        <v>0</v>
      </c>
      <c r="I13" s="54" t="s">
        <v>133</v>
      </c>
      <c r="J13" s="56"/>
      <c r="K13" s="56"/>
      <c r="L13" s="56"/>
      <c r="M13" s="56"/>
      <c r="N13" s="56"/>
      <c r="O13" s="56"/>
      <c r="P13" s="56"/>
      <c r="Q13" s="58"/>
    </row>
    <row r="14" spans="1:18" ht="13.5" customHeight="1">
      <c r="A14" s="161"/>
      <c r="B14" s="165" t="s">
        <v>175</v>
      </c>
      <c r="C14" s="154" t="s">
        <v>36</v>
      </c>
      <c r="D14" s="57" t="s">
        <v>106</v>
      </c>
      <c r="E14" s="2">
        <f>SUM(E15:E17)</f>
        <v>3525473.5109999999</v>
      </c>
      <c r="F14" s="2">
        <f>SUM(F15:F17)</f>
        <v>3525473.5109999999</v>
      </c>
      <c r="G14" s="2">
        <f>SUM(G15:G17)</f>
        <v>0</v>
      </c>
      <c r="H14" s="2">
        <f>SUM(H15:H17)</f>
        <v>3519557.1390000004</v>
      </c>
      <c r="I14" s="54">
        <f t="shared" si="4"/>
        <v>99.831999999999994</v>
      </c>
      <c r="J14" s="56">
        <v>24</v>
      </c>
      <c r="K14" s="56">
        <v>23</v>
      </c>
      <c r="L14" s="17">
        <f t="shared" si="1"/>
        <v>95.833333333333329</v>
      </c>
      <c r="M14" s="56">
        <v>11</v>
      </c>
      <c r="N14" s="56">
        <v>11</v>
      </c>
      <c r="O14" s="56">
        <v>38</v>
      </c>
      <c r="P14" s="56">
        <v>38</v>
      </c>
      <c r="Q14" s="58" t="s">
        <v>96</v>
      </c>
    </row>
    <row r="15" spans="1:18" ht="27" customHeight="1">
      <c r="A15" s="161"/>
      <c r="B15" s="165"/>
      <c r="C15" s="154"/>
      <c r="D15" s="53" t="s">
        <v>108</v>
      </c>
      <c r="E15" s="2">
        <v>880005.9</v>
      </c>
      <c r="F15" s="2">
        <v>880005.9</v>
      </c>
      <c r="G15" s="2">
        <f t="shared" si="6"/>
        <v>0</v>
      </c>
      <c r="H15" s="2">
        <v>880003.97</v>
      </c>
      <c r="I15" s="54">
        <f t="shared" si="4"/>
        <v>100</v>
      </c>
      <c r="J15" s="56"/>
      <c r="K15" s="56"/>
      <c r="L15" s="56"/>
      <c r="M15" s="56"/>
      <c r="N15" s="56"/>
      <c r="O15" s="56"/>
      <c r="P15" s="56"/>
      <c r="Q15" s="58"/>
    </row>
    <row r="16" spans="1:18" ht="14.25" customHeight="1">
      <c r="A16" s="161"/>
      <c r="B16" s="165"/>
      <c r="C16" s="154"/>
      <c r="D16" s="57" t="s">
        <v>107</v>
      </c>
      <c r="E16" s="2">
        <v>2645467.611</v>
      </c>
      <c r="F16" s="59">
        <v>2645467.611</v>
      </c>
      <c r="G16" s="2">
        <f t="shared" si="6"/>
        <v>0</v>
      </c>
      <c r="H16" s="2">
        <v>2639553.1690000002</v>
      </c>
      <c r="I16" s="54">
        <f t="shared" si="4"/>
        <v>99.775999999999996</v>
      </c>
      <c r="J16" s="56"/>
      <c r="K16" s="56"/>
      <c r="L16" s="56"/>
      <c r="M16" s="56"/>
      <c r="N16" s="56"/>
      <c r="O16" s="56"/>
      <c r="P16" s="56"/>
      <c r="Q16" s="58"/>
    </row>
    <row r="17" spans="1:17" ht="16.5" customHeight="1">
      <c r="A17" s="161"/>
      <c r="B17" s="165"/>
      <c r="C17" s="154"/>
      <c r="D17" s="53" t="s">
        <v>109</v>
      </c>
      <c r="E17" s="2">
        <v>0</v>
      </c>
      <c r="F17" s="2">
        <v>0</v>
      </c>
      <c r="G17" s="2">
        <f t="shared" si="6"/>
        <v>0</v>
      </c>
      <c r="H17" s="2">
        <v>0</v>
      </c>
      <c r="I17" s="54" t="s">
        <v>133</v>
      </c>
      <c r="J17" s="56"/>
      <c r="K17" s="56"/>
      <c r="L17" s="56"/>
      <c r="M17" s="56"/>
      <c r="N17" s="56"/>
      <c r="O17" s="56"/>
      <c r="P17" s="56"/>
      <c r="Q17" s="58"/>
    </row>
    <row r="18" spans="1:17" ht="11.25" customHeight="1">
      <c r="A18" s="161"/>
      <c r="B18" s="165" t="s">
        <v>128</v>
      </c>
      <c r="C18" s="154" t="s">
        <v>36</v>
      </c>
      <c r="D18" s="57" t="s">
        <v>106</v>
      </c>
      <c r="E18" s="2">
        <f>SUM(E19:E21)</f>
        <v>569285.201</v>
      </c>
      <c r="F18" s="2">
        <f>SUM(F19:F21)</f>
        <v>569285.201</v>
      </c>
      <c r="G18" s="2">
        <f t="shared" si="6"/>
        <v>0</v>
      </c>
      <c r="H18" s="2">
        <f>SUM(H19:H21)</f>
        <v>567315.88</v>
      </c>
      <c r="I18" s="54">
        <f t="shared" si="4"/>
        <v>99.653999999999996</v>
      </c>
      <c r="J18" s="56">
        <v>25</v>
      </c>
      <c r="K18" s="56">
        <v>25</v>
      </c>
      <c r="L18" s="60">
        <f t="shared" si="1"/>
        <v>100</v>
      </c>
      <c r="M18" s="56">
        <v>7</v>
      </c>
      <c r="N18" s="56">
        <v>7</v>
      </c>
      <c r="O18" s="56">
        <v>19</v>
      </c>
      <c r="P18" s="56">
        <v>19</v>
      </c>
      <c r="Q18" s="58" t="s">
        <v>96</v>
      </c>
    </row>
    <row r="19" spans="1:17" ht="23.25" customHeight="1">
      <c r="A19" s="161"/>
      <c r="B19" s="165"/>
      <c r="C19" s="154"/>
      <c r="D19" s="53" t="s">
        <v>108</v>
      </c>
      <c r="E19" s="2">
        <v>98753.1</v>
      </c>
      <c r="F19" s="2">
        <v>98753.1</v>
      </c>
      <c r="G19" s="2">
        <f t="shared" si="6"/>
        <v>0</v>
      </c>
      <c r="H19" s="2">
        <v>98620.278000000006</v>
      </c>
      <c r="I19" s="54">
        <f t="shared" si="4"/>
        <v>99.866</v>
      </c>
      <c r="J19" s="56"/>
      <c r="K19" s="56"/>
      <c r="L19" s="56"/>
      <c r="M19" s="56"/>
      <c r="N19" s="56"/>
      <c r="O19" s="56"/>
      <c r="P19" s="56"/>
      <c r="Q19" s="58"/>
    </row>
    <row r="20" spans="1:17" ht="12" customHeight="1">
      <c r="A20" s="161"/>
      <c r="B20" s="165"/>
      <c r="C20" s="154"/>
      <c r="D20" s="57" t="s">
        <v>107</v>
      </c>
      <c r="E20" s="2">
        <v>470532.10100000002</v>
      </c>
      <c r="F20" s="59">
        <v>470532.10100000002</v>
      </c>
      <c r="G20" s="2">
        <f t="shared" si="6"/>
        <v>0</v>
      </c>
      <c r="H20" s="2">
        <v>468695.60200000001</v>
      </c>
      <c r="I20" s="54">
        <f t="shared" si="4"/>
        <v>99.61</v>
      </c>
      <c r="J20" s="56"/>
      <c r="K20" s="56"/>
      <c r="L20" s="56"/>
      <c r="M20" s="56"/>
      <c r="N20" s="56"/>
      <c r="O20" s="56"/>
      <c r="P20" s="56"/>
      <c r="Q20" s="58"/>
    </row>
    <row r="21" spans="1:17" ht="24" customHeight="1">
      <c r="A21" s="161"/>
      <c r="B21" s="165"/>
      <c r="C21" s="154"/>
      <c r="D21" s="53" t="s">
        <v>109</v>
      </c>
      <c r="E21" s="2">
        <v>0</v>
      </c>
      <c r="F21" s="2">
        <v>0</v>
      </c>
      <c r="G21" s="2">
        <f t="shared" si="6"/>
        <v>0</v>
      </c>
      <c r="H21" s="2">
        <v>0</v>
      </c>
      <c r="I21" s="54" t="s">
        <v>133</v>
      </c>
      <c r="J21" s="56"/>
      <c r="K21" s="56"/>
      <c r="L21" s="56"/>
      <c r="M21" s="56"/>
      <c r="N21" s="56"/>
      <c r="O21" s="56"/>
      <c r="P21" s="56"/>
      <c r="Q21" s="58"/>
    </row>
    <row r="22" spans="1:17" ht="14.25" customHeight="1">
      <c r="A22" s="161"/>
      <c r="B22" s="165" t="s">
        <v>149</v>
      </c>
      <c r="C22" s="154" t="s">
        <v>36</v>
      </c>
      <c r="D22" s="57" t="s">
        <v>106</v>
      </c>
      <c r="E22" s="2">
        <f>SUM(E23:E25)</f>
        <v>726.63099999999997</v>
      </c>
      <c r="F22" s="2">
        <f>SUM(F23:F25)</f>
        <v>726.63099999999997</v>
      </c>
      <c r="G22" s="2">
        <f t="shared" si="6"/>
        <v>0</v>
      </c>
      <c r="H22" s="2">
        <f>SUM(H23:H25)</f>
        <v>726.63099999999997</v>
      </c>
      <c r="I22" s="54">
        <f t="shared" si="4"/>
        <v>100</v>
      </c>
      <c r="J22" s="56">
        <v>3</v>
      </c>
      <c r="K22" s="56">
        <v>3</v>
      </c>
      <c r="L22" s="56">
        <f t="shared" si="1"/>
        <v>100</v>
      </c>
      <c r="M22" s="56">
        <v>1</v>
      </c>
      <c r="N22" s="56">
        <v>1</v>
      </c>
      <c r="O22" s="56">
        <v>1</v>
      </c>
      <c r="P22" s="56">
        <v>1</v>
      </c>
      <c r="Q22" s="58" t="s">
        <v>96</v>
      </c>
    </row>
    <row r="23" spans="1:17" ht="24.75" customHeight="1">
      <c r="A23" s="161"/>
      <c r="B23" s="165"/>
      <c r="C23" s="154"/>
      <c r="D23" s="53" t="s">
        <v>108</v>
      </c>
      <c r="E23" s="2">
        <v>0</v>
      </c>
      <c r="F23" s="2">
        <v>0</v>
      </c>
      <c r="G23" s="2">
        <f t="shared" si="6"/>
        <v>0</v>
      </c>
      <c r="H23" s="2">
        <v>0</v>
      </c>
      <c r="I23" s="54" t="s">
        <v>133</v>
      </c>
      <c r="J23" s="56"/>
      <c r="K23" s="56"/>
      <c r="L23" s="56"/>
      <c r="M23" s="56"/>
      <c r="N23" s="56"/>
      <c r="O23" s="56"/>
      <c r="P23" s="56"/>
      <c r="Q23" s="58"/>
    </row>
    <row r="24" spans="1:17" ht="15.75" customHeight="1">
      <c r="A24" s="161"/>
      <c r="B24" s="165"/>
      <c r="C24" s="154"/>
      <c r="D24" s="57" t="s">
        <v>107</v>
      </c>
      <c r="E24" s="2">
        <v>726.63099999999997</v>
      </c>
      <c r="F24" s="59">
        <v>726.63099999999997</v>
      </c>
      <c r="G24" s="2">
        <f t="shared" si="6"/>
        <v>0</v>
      </c>
      <c r="H24" s="2">
        <v>726.63099999999997</v>
      </c>
      <c r="I24" s="54">
        <f t="shared" si="4"/>
        <v>100</v>
      </c>
      <c r="J24" s="56"/>
      <c r="K24" s="56"/>
      <c r="L24" s="56"/>
      <c r="M24" s="56"/>
      <c r="N24" s="56"/>
      <c r="O24" s="56"/>
      <c r="P24" s="56"/>
      <c r="Q24" s="58"/>
    </row>
    <row r="25" spans="1:17" ht="22.5" customHeight="1">
      <c r="A25" s="161"/>
      <c r="B25" s="165"/>
      <c r="C25" s="154"/>
      <c r="D25" s="57" t="s">
        <v>109</v>
      </c>
      <c r="E25" s="61">
        <v>0</v>
      </c>
      <c r="F25" s="61">
        <v>0</v>
      </c>
      <c r="G25" s="61">
        <f t="shared" si="6"/>
        <v>0</v>
      </c>
      <c r="H25" s="61">
        <v>0</v>
      </c>
      <c r="I25" s="62" t="s">
        <v>133</v>
      </c>
      <c r="J25" s="56"/>
      <c r="K25" s="56"/>
      <c r="L25" s="56"/>
      <c r="M25" s="56"/>
      <c r="N25" s="56"/>
      <c r="O25" s="56"/>
      <c r="P25" s="56"/>
      <c r="Q25" s="58"/>
    </row>
    <row r="26" spans="1:17" ht="13.5" customHeight="1">
      <c r="A26" s="161"/>
      <c r="B26" s="165" t="s">
        <v>129</v>
      </c>
      <c r="C26" s="154" t="s">
        <v>36</v>
      </c>
      <c r="D26" s="57" t="s">
        <v>106</v>
      </c>
      <c r="E26" s="2">
        <f>SUM(E27:E29)</f>
        <v>168270.55100000001</v>
      </c>
      <c r="F26" s="2">
        <f>SUM(F27:F29)</f>
        <v>168270.55100000001</v>
      </c>
      <c r="G26" s="2">
        <f t="shared" si="6"/>
        <v>0</v>
      </c>
      <c r="H26" s="2">
        <f>SUM(H27:H29)</f>
        <v>166563.95500000002</v>
      </c>
      <c r="I26" s="54">
        <f t="shared" si="4"/>
        <v>98.986000000000004</v>
      </c>
      <c r="J26" s="56">
        <v>3</v>
      </c>
      <c r="K26" s="56">
        <v>3</v>
      </c>
      <c r="L26" s="56">
        <f t="shared" si="1"/>
        <v>100</v>
      </c>
      <c r="M26" s="56">
        <v>2</v>
      </c>
      <c r="N26" s="56">
        <v>2</v>
      </c>
      <c r="O26" s="56">
        <v>5</v>
      </c>
      <c r="P26" s="56">
        <v>5</v>
      </c>
      <c r="Q26" s="58" t="s">
        <v>96</v>
      </c>
    </row>
    <row r="27" spans="1:17" ht="22.5">
      <c r="A27" s="161"/>
      <c r="B27" s="165"/>
      <c r="C27" s="154"/>
      <c r="D27" s="53" t="s">
        <v>108</v>
      </c>
      <c r="E27" s="2">
        <v>27918.66</v>
      </c>
      <c r="F27" s="2">
        <v>27918.66</v>
      </c>
      <c r="G27" s="2">
        <f t="shared" si="6"/>
        <v>0</v>
      </c>
      <c r="H27" s="2">
        <v>27072.592000000001</v>
      </c>
      <c r="I27" s="54">
        <f t="shared" si="4"/>
        <v>96.97</v>
      </c>
      <c r="J27" s="56"/>
      <c r="K27" s="56"/>
      <c r="L27" s="56"/>
      <c r="M27" s="56"/>
      <c r="N27" s="56"/>
      <c r="O27" s="56"/>
      <c r="P27" s="56"/>
      <c r="Q27" s="58"/>
    </row>
    <row r="28" spans="1:17" ht="15.75" customHeight="1">
      <c r="A28" s="161"/>
      <c r="B28" s="165"/>
      <c r="C28" s="154"/>
      <c r="D28" s="57" t="s">
        <v>107</v>
      </c>
      <c r="E28" s="2">
        <v>140351.891</v>
      </c>
      <c r="F28" s="2">
        <v>140351.891</v>
      </c>
      <c r="G28" s="2">
        <f t="shared" si="6"/>
        <v>0</v>
      </c>
      <c r="H28" s="2">
        <v>139491.36300000001</v>
      </c>
      <c r="I28" s="54">
        <f t="shared" si="4"/>
        <v>99.387</v>
      </c>
      <c r="J28" s="56"/>
      <c r="K28" s="56"/>
      <c r="L28" s="56"/>
      <c r="M28" s="56"/>
      <c r="N28" s="56"/>
      <c r="O28" s="56"/>
      <c r="P28" s="56"/>
      <c r="Q28" s="58"/>
    </row>
    <row r="29" spans="1:17" ht="17.25" customHeight="1">
      <c r="A29" s="161"/>
      <c r="B29" s="165"/>
      <c r="C29" s="154"/>
      <c r="D29" s="53" t="s">
        <v>109</v>
      </c>
      <c r="E29" s="2">
        <v>0</v>
      </c>
      <c r="F29" s="2">
        <v>0</v>
      </c>
      <c r="G29" s="2">
        <f t="shared" si="6"/>
        <v>0</v>
      </c>
      <c r="H29" s="2">
        <v>0</v>
      </c>
      <c r="I29" s="54" t="s">
        <v>133</v>
      </c>
      <c r="J29" s="56"/>
      <c r="K29" s="56"/>
      <c r="L29" s="56"/>
      <c r="M29" s="56"/>
      <c r="N29" s="56"/>
      <c r="O29" s="56"/>
      <c r="P29" s="56"/>
      <c r="Q29" s="58"/>
    </row>
    <row r="30" spans="1:17" ht="12.75" customHeight="1">
      <c r="A30" s="161"/>
      <c r="B30" s="165" t="s">
        <v>165</v>
      </c>
      <c r="C30" s="154" t="s">
        <v>36</v>
      </c>
      <c r="D30" s="57" t="s">
        <v>106</v>
      </c>
      <c r="E30" s="2">
        <f>SUM(E31:E33)</f>
        <v>152241.22</v>
      </c>
      <c r="F30" s="2">
        <f>SUM(F31:F33)</f>
        <v>152241.22</v>
      </c>
      <c r="G30" s="2">
        <f t="shared" si="6"/>
        <v>0</v>
      </c>
      <c r="H30" s="2">
        <f>SUM(H31:H33)</f>
        <v>152153.88400000002</v>
      </c>
      <c r="I30" s="54">
        <f t="shared" si="4"/>
        <v>99.942999999999998</v>
      </c>
      <c r="J30" s="56">
        <v>11</v>
      </c>
      <c r="K30" s="56">
        <v>5</v>
      </c>
      <c r="L30" s="17">
        <f t="shared" si="1"/>
        <v>45.454545454545453</v>
      </c>
      <c r="M30" s="56">
        <v>2</v>
      </c>
      <c r="N30" s="56">
        <v>2</v>
      </c>
      <c r="O30" s="56">
        <v>14</v>
      </c>
      <c r="P30" s="56">
        <v>14</v>
      </c>
      <c r="Q30" s="58" t="s">
        <v>96</v>
      </c>
    </row>
    <row r="31" spans="1:17" ht="22.5">
      <c r="A31" s="161"/>
      <c r="B31" s="165"/>
      <c r="C31" s="154"/>
      <c r="D31" s="53" t="s">
        <v>108</v>
      </c>
      <c r="E31" s="2">
        <v>24000</v>
      </c>
      <c r="F31" s="2">
        <v>24000</v>
      </c>
      <c r="G31" s="2">
        <f t="shared" si="6"/>
        <v>0</v>
      </c>
      <c r="H31" s="2">
        <v>24000</v>
      </c>
      <c r="I31" s="54">
        <f t="shared" si="4"/>
        <v>100</v>
      </c>
      <c r="J31" s="56"/>
      <c r="K31" s="56"/>
      <c r="L31" s="56"/>
      <c r="M31" s="56"/>
      <c r="N31" s="56"/>
      <c r="O31" s="56"/>
      <c r="P31" s="56"/>
      <c r="Q31" s="58"/>
    </row>
    <row r="32" spans="1:17" ht="15.75" customHeight="1">
      <c r="A32" s="161"/>
      <c r="B32" s="165"/>
      <c r="C32" s="154"/>
      <c r="D32" s="57" t="s">
        <v>107</v>
      </c>
      <c r="E32" s="2">
        <v>128241.22</v>
      </c>
      <c r="F32" s="2">
        <v>128241.22</v>
      </c>
      <c r="G32" s="2">
        <f t="shared" si="6"/>
        <v>0</v>
      </c>
      <c r="H32" s="2">
        <v>128153.88400000001</v>
      </c>
      <c r="I32" s="54">
        <f t="shared" si="4"/>
        <v>99.932000000000002</v>
      </c>
      <c r="J32" s="56"/>
      <c r="K32" s="56"/>
      <c r="L32" s="56"/>
      <c r="M32" s="56"/>
      <c r="N32" s="56"/>
      <c r="O32" s="56"/>
      <c r="P32" s="56"/>
      <c r="Q32" s="58"/>
    </row>
    <row r="33" spans="1:17" ht="22.5" customHeight="1">
      <c r="A33" s="161"/>
      <c r="B33" s="165"/>
      <c r="C33" s="154"/>
      <c r="D33" s="53" t="s">
        <v>109</v>
      </c>
      <c r="E33" s="2">
        <v>0</v>
      </c>
      <c r="F33" s="2">
        <v>0</v>
      </c>
      <c r="G33" s="2">
        <f t="shared" si="6"/>
        <v>0</v>
      </c>
      <c r="H33" s="2">
        <v>0</v>
      </c>
      <c r="I33" s="54" t="s">
        <v>133</v>
      </c>
      <c r="J33" s="56"/>
      <c r="K33" s="56"/>
      <c r="L33" s="56"/>
      <c r="M33" s="56"/>
      <c r="N33" s="56"/>
      <c r="O33" s="56"/>
      <c r="P33" s="56"/>
      <c r="Q33" s="58"/>
    </row>
    <row r="34" spans="1:17" ht="14.25" customHeight="1">
      <c r="A34" s="161"/>
      <c r="B34" s="165" t="s">
        <v>130</v>
      </c>
      <c r="C34" s="154" t="s">
        <v>36</v>
      </c>
      <c r="D34" s="57" t="s">
        <v>106</v>
      </c>
      <c r="E34" s="2">
        <f>SUM(E35:E37)</f>
        <v>140016.245</v>
      </c>
      <c r="F34" s="2">
        <f>SUM(F35:F37)</f>
        <v>140016.245</v>
      </c>
      <c r="G34" s="2">
        <f t="shared" si="6"/>
        <v>0</v>
      </c>
      <c r="H34" s="2">
        <f>SUM(H35:H37)</f>
        <v>139853.109</v>
      </c>
      <c r="I34" s="54">
        <f t="shared" si="4"/>
        <v>99.882999999999996</v>
      </c>
      <c r="J34" s="56">
        <v>4</v>
      </c>
      <c r="K34" s="56">
        <v>4</v>
      </c>
      <c r="L34" s="56">
        <f t="shared" si="1"/>
        <v>100</v>
      </c>
      <c r="M34" s="56">
        <v>3</v>
      </c>
      <c r="N34" s="56">
        <v>3</v>
      </c>
      <c r="O34" s="56">
        <v>8</v>
      </c>
      <c r="P34" s="56">
        <v>8</v>
      </c>
      <c r="Q34" s="58" t="s">
        <v>96</v>
      </c>
    </row>
    <row r="35" spans="1:17" ht="21.75" customHeight="1">
      <c r="A35" s="161"/>
      <c r="B35" s="165"/>
      <c r="C35" s="154"/>
      <c r="D35" s="53" t="s">
        <v>108</v>
      </c>
      <c r="E35" s="2">
        <v>1006</v>
      </c>
      <c r="F35" s="2">
        <v>1006</v>
      </c>
      <c r="G35" s="2">
        <f t="shared" si="6"/>
        <v>0</v>
      </c>
      <c r="H35" s="2">
        <v>889.23699999999997</v>
      </c>
      <c r="I35" s="54">
        <f t="shared" si="4"/>
        <v>88.393000000000001</v>
      </c>
      <c r="J35" s="56"/>
      <c r="K35" s="56"/>
      <c r="L35" s="56"/>
      <c r="M35" s="56"/>
      <c r="N35" s="56"/>
      <c r="O35" s="56"/>
      <c r="P35" s="56"/>
      <c r="Q35" s="58"/>
    </row>
    <row r="36" spans="1:17" ht="12" customHeight="1">
      <c r="A36" s="161"/>
      <c r="B36" s="165"/>
      <c r="C36" s="154"/>
      <c r="D36" s="57" t="s">
        <v>107</v>
      </c>
      <c r="E36" s="2">
        <v>139010.245</v>
      </c>
      <c r="F36" s="2">
        <v>139010.245</v>
      </c>
      <c r="G36" s="2">
        <f t="shared" si="6"/>
        <v>0</v>
      </c>
      <c r="H36" s="2">
        <v>138963.872</v>
      </c>
      <c r="I36" s="54">
        <f t="shared" si="4"/>
        <v>99.966999999999999</v>
      </c>
      <c r="J36" s="56"/>
      <c r="K36" s="56"/>
      <c r="L36" s="56"/>
      <c r="M36" s="56"/>
      <c r="N36" s="56"/>
      <c r="O36" s="56"/>
      <c r="P36" s="56"/>
      <c r="Q36" s="58"/>
    </row>
    <row r="37" spans="1:17" ht="15.75" customHeight="1">
      <c r="A37" s="161"/>
      <c r="B37" s="165"/>
      <c r="C37" s="154"/>
      <c r="D37" s="53" t="s">
        <v>109</v>
      </c>
      <c r="E37" s="2">
        <v>0</v>
      </c>
      <c r="F37" s="2">
        <v>0</v>
      </c>
      <c r="G37" s="2">
        <f t="shared" si="6"/>
        <v>0</v>
      </c>
      <c r="H37" s="2">
        <v>0</v>
      </c>
      <c r="I37" s="54" t="s">
        <v>133</v>
      </c>
      <c r="J37" s="56"/>
      <c r="K37" s="56"/>
      <c r="L37" s="56"/>
      <c r="M37" s="56"/>
      <c r="N37" s="56"/>
      <c r="O37" s="56"/>
      <c r="P37" s="56"/>
      <c r="Q37" s="58"/>
    </row>
    <row r="38" spans="1:17" ht="14.25" customHeight="1">
      <c r="A38" s="161"/>
      <c r="B38" s="165" t="s">
        <v>131</v>
      </c>
      <c r="C38" s="154" t="s">
        <v>36</v>
      </c>
      <c r="D38" s="57" t="s">
        <v>106</v>
      </c>
      <c r="E38" s="2">
        <f>SUM(E39:E41)</f>
        <v>781995.38800000004</v>
      </c>
      <c r="F38" s="2">
        <f>SUM(F39:F41)</f>
        <v>857847.13800000004</v>
      </c>
      <c r="G38" s="2">
        <f t="shared" si="6"/>
        <v>75851.75</v>
      </c>
      <c r="H38" s="2">
        <f>SUM(H39:H41)</f>
        <v>772566.35800000001</v>
      </c>
      <c r="I38" s="54">
        <f t="shared" si="4"/>
        <v>90.058999999999997</v>
      </c>
      <c r="J38" s="56">
        <v>7</v>
      </c>
      <c r="K38" s="56">
        <v>6</v>
      </c>
      <c r="L38" s="17">
        <f t="shared" si="1"/>
        <v>85.714285714285708</v>
      </c>
      <c r="M38" s="56">
        <v>6</v>
      </c>
      <c r="N38" s="56">
        <v>6</v>
      </c>
      <c r="O38" s="56">
        <v>17</v>
      </c>
      <c r="P38" s="56">
        <v>17</v>
      </c>
      <c r="Q38" s="58" t="s">
        <v>96</v>
      </c>
    </row>
    <row r="39" spans="1:17" ht="22.5">
      <c r="A39" s="161"/>
      <c r="B39" s="165"/>
      <c r="C39" s="154"/>
      <c r="D39" s="53" t="s">
        <v>108</v>
      </c>
      <c r="E39" s="2">
        <v>121171.64</v>
      </c>
      <c r="F39" s="2">
        <v>121171.64</v>
      </c>
      <c r="G39" s="2">
        <f t="shared" si="6"/>
        <v>0</v>
      </c>
      <c r="H39" s="2">
        <v>121144.42200000001</v>
      </c>
      <c r="I39" s="54">
        <f t="shared" si="4"/>
        <v>99.977999999999994</v>
      </c>
      <c r="J39" s="56"/>
      <c r="K39" s="56"/>
      <c r="L39" s="56"/>
      <c r="M39" s="56"/>
      <c r="N39" s="56"/>
      <c r="O39" s="56"/>
      <c r="P39" s="56"/>
      <c r="Q39" s="63"/>
    </row>
    <row r="40" spans="1:17" ht="13.5" customHeight="1">
      <c r="A40" s="161"/>
      <c r="B40" s="165"/>
      <c r="C40" s="154"/>
      <c r="D40" s="57" t="s">
        <v>107</v>
      </c>
      <c r="E40" s="2">
        <v>301943.348</v>
      </c>
      <c r="F40" s="59">
        <v>357383.56400000001</v>
      </c>
      <c r="G40" s="2">
        <f t="shared" si="6"/>
        <v>55440.216000000015</v>
      </c>
      <c r="H40" s="2">
        <v>356514.77600000001</v>
      </c>
      <c r="I40" s="54">
        <f t="shared" si="4"/>
        <v>99.757000000000005</v>
      </c>
      <c r="J40" s="56"/>
      <c r="K40" s="56"/>
      <c r="L40" s="56"/>
      <c r="M40" s="56"/>
      <c r="N40" s="56"/>
      <c r="O40" s="56"/>
      <c r="P40" s="56"/>
      <c r="Q40" s="63"/>
    </row>
    <row r="41" spans="1:17" ht="14.25" customHeight="1">
      <c r="A41" s="161"/>
      <c r="B41" s="165"/>
      <c r="C41" s="154"/>
      <c r="D41" s="53" t="s">
        <v>109</v>
      </c>
      <c r="E41" s="2">
        <v>358880.4</v>
      </c>
      <c r="F41" s="2">
        <v>379291.93400000001</v>
      </c>
      <c r="G41" s="2">
        <f t="shared" si="6"/>
        <v>20411.533999999985</v>
      </c>
      <c r="H41" s="2">
        <v>294907.15999999997</v>
      </c>
      <c r="I41" s="54">
        <f t="shared" si="4"/>
        <v>77.751999999999995</v>
      </c>
      <c r="J41" s="56"/>
      <c r="K41" s="56"/>
      <c r="L41" s="56"/>
      <c r="M41" s="56"/>
      <c r="N41" s="56"/>
      <c r="O41" s="56"/>
      <c r="P41" s="56"/>
      <c r="Q41" s="63"/>
    </row>
    <row r="42" spans="1:17" ht="12.75" customHeight="1">
      <c r="A42" s="161"/>
      <c r="B42" s="165" t="s">
        <v>132</v>
      </c>
      <c r="C42" s="154" t="s">
        <v>36</v>
      </c>
      <c r="D42" s="57" t="s">
        <v>106</v>
      </c>
      <c r="E42" s="2">
        <f>SUM(E43:E45)</f>
        <v>169455.408</v>
      </c>
      <c r="F42" s="2">
        <f>SUM(F43:F45)</f>
        <v>169455.408</v>
      </c>
      <c r="G42" s="2">
        <f t="shared" si="6"/>
        <v>0</v>
      </c>
      <c r="H42" s="2">
        <f>SUM(H43:H45)</f>
        <v>169434.889</v>
      </c>
      <c r="I42" s="54">
        <f t="shared" si="4"/>
        <v>99.988</v>
      </c>
      <c r="J42" s="56">
        <v>3</v>
      </c>
      <c r="K42" s="56">
        <v>3</v>
      </c>
      <c r="L42" s="56">
        <f t="shared" si="1"/>
        <v>100</v>
      </c>
      <c r="M42" s="56">
        <v>2</v>
      </c>
      <c r="N42" s="56">
        <v>2</v>
      </c>
      <c r="O42" s="56">
        <v>6</v>
      </c>
      <c r="P42" s="56">
        <v>6</v>
      </c>
      <c r="Q42" s="63" t="s">
        <v>96</v>
      </c>
    </row>
    <row r="43" spans="1:17" ht="22.5">
      <c r="A43" s="161"/>
      <c r="B43" s="165"/>
      <c r="C43" s="154"/>
      <c r="D43" s="53" t="s">
        <v>108</v>
      </c>
      <c r="E43" s="2">
        <v>0</v>
      </c>
      <c r="F43" s="2">
        <v>0</v>
      </c>
      <c r="G43" s="2">
        <f t="shared" si="6"/>
        <v>0</v>
      </c>
      <c r="H43" s="2">
        <v>0</v>
      </c>
      <c r="I43" s="54" t="s">
        <v>133</v>
      </c>
      <c r="J43" s="56"/>
      <c r="K43" s="56"/>
      <c r="L43" s="56"/>
      <c r="M43" s="56"/>
      <c r="N43" s="56"/>
      <c r="O43" s="56"/>
      <c r="P43" s="56"/>
      <c r="Q43" s="63"/>
    </row>
    <row r="44" spans="1:17">
      <c r="A44" s="161"/>
      <c r="B44" s="165"/>
      <c r="C44" s="154"/>
      <c r="D44" s="57" t="s">
        <v>107</v>
      </c>
      <c r="E44" s="2">
        <v>169455.408</v>
      </c>
      <c r="F44" s="59">
        <v>169455.408</v>
      </c>
      <c r="G44" s="2">
        <f t="shared" si="6"/>
        <v>0</v>
      </c>
      <c r="H44" s="2">
        <v>169434.889</v>
      </c>
      <c r="I44" s="54">
        <f t="shared" si="4"/>
        <v>99.988</v>
      </c>
      <c r="J44" s="56"/>
      <c r="K44" s="56"/>
      <c r="L44" s="56"/>
      <c r="M44" s="56"/>
      <c r="N44" s="56"/>
      <c r="O44" s="56"/>
      <c r="P44" s="56"/>
      <c r="Q44" s="63"/>
    </row>
    <row r="45" spans="1:17" ht="39.75" customHeight="1">
      <c r="A45" s="161"/>
      <c r="B45" s="165"/>
      <c r="C45" s="154"/>
      <c r="D45" s="57" t="s">
        <v>109</v>
      </c>
      <c r="E45" s="61">
        <v>0</v>
      </c>
      <c r="F45" s="61">
        <v>0</v>
      </c>
      <c r="G45" s="61">
        <f t="shared" si="6"/>
        <v>0</v>
      </c>
      <c r="H45" s="61">
        <v>0</v>
      </c>
      <c r="I45" s="62" t="s">
        <v>133</v>
      </c>
      <c r="J45" s="56"/>
      <c r="K45" s="56"/>
      <c r="L45" s="56"/>
      <c r="M45" s="56"/>
      <c r="N45" s="56"/>
      <c r="O45" s="56"/>
      <c r="P45" s="56"/>
      <c r="Q45" s="63"/>
    </row>
    <row r="46" spans="1:17" ht="12.75" customHeight="1">
      <c r="A46" s="161"/>
      <c r="B46" s="165" t="s">
        <v>170</v>
      </c>
      <c r="C46" s="154" t="s">
        <v>36</v>
      </c>
      <c r="D46" s="57" t="s">
        <v>106</v>
      </c>
      <c r="E46" s="2">
        <f>SUM(E47:E49)</f>
        <v>17707559.831</v>
      </c>
      <c r="F46" s="2">
        <f>SUM(F47:F49)</f>
        <v>17707559.850000001</v>
      </c>
      <c r="G46" s="2">
        <f t="shared" si="6"/>
        <v>1.900000125169754E-2</v>
      </c>
      <c r="H46" s="2">
        <f>SUM(H47:H49)</f>
        <v>17707559.850000001</v>
      </c>
      <c r="I46" s="54">
        <f t="shared" si="4"/>
        <v>100</v>
      </c>
      <c r="J46" s="56">
        <v>1</v>
      </c>
      <c r="K46" s="56">
        <v>1</v>
      </c>
      <c r="L46" s="56">
        <f t="shared" si="1"/>
        <v>100</v>
      </c>
      <c r="M46" s="56">
        <v>2</v>
      </c>
      <c r="N46" s="56">
        <v>2</v>
      </c>
      <c r="O46" s="56">
        <v>2</v>
      </c>
      <c r="P46" s="56">
        <v>2</v>
      </c>
      <c r="Q46" s="63" t="s">
        <v>96</v>
      </c>
    </row>
    <row r="47" spans="1:17" ht="22.5">
      <c r="A47" s="161"/>
      <c r="B47" s="165"/>
      <c r="C47" s="154"/>
      <c r="D47" s="53" t="s">
        <v>108</v>
      </c>
      <c r="E47" s="2">
        <v>0</v>
      </c>
      <c r="F47" s="2">
        <v>0</v>
      </c>
      <c r="G47" s="2">
        <f t="shared" si="6"/>
        <v>0</v>
      </c>
      <c r="H47" s="2">
        <v>0</v>
      </c>
      <c r="I47" s="54" t="s">
        <v>133</v>
      </c>
      <c r="J47" s="56"/>
      <c r="K47" s="56"/>
      <c r="L47" s="56"/>
      <c r="M47" s="56"/>
      <c r="N47" s="56"/>
      <c r="O47" s="56"/>
      <c r="P47" s="56"/>
      <c r="Q47" s="63"/>
    </row>
    <row r="48" spans="1:17" ht="13.5" customHeight="1">
      <c r="A48" s="161"/>
      <c r="B48" s="165"/>
      <c r="C48" s="154"/>
      <c r="D48" s="57" t="s">
        <v>107</v>
      </c>
      <c r="E48" s="2">
        <v>4589902.6310000001</v>
      </c>
      <c r="F48" s="2">
        <v>4589902.6310000001</v>
      </c>
      <c r="G48" s="2">
        <f t="shared" si="6"/>
        <v>0</v>
      </c>
      <c r="H48" s="2">
        <v>4589902.6310000001</v>
      </c>
      <c r="I48" s="54">
        <f t="shared" si="4"/>
        <v>100</v>
      </c>
      <c r="J48" s="56"/>
      <c r="K48" s="56"/>
      <c r="L48" s="56"/>
      <c r="M48" s="56"/>
      <c r="N48" s="56"/>
      <c r="O48" s="56"/>
      <c r="P48" s="56"/>
      <c r="Q48" s="63"/>
    </row>
    <row r="49" spans="1:17" ht="12" customHeight="1">
      <c r="A49" s="161"/>
      <c r="B49" s="165"/>
      <c r="C49" s="154"/>
      <c r="D49" s="57" t="s">
        <v>109</v>
      </c>
      <c r="E49" s="61">
        <v>13117657.199999999</v>
      </c>
      <c r="F49" s="61">
        <v>13117657.219000001</v>
      </c>
      <c r="G49" s="61">
        <f t="shared" si="6"/>
        <v>1.900000125169754E-2</v>
      </c>
      <c r="H49" s="61">
        <v>13117657.219000001</v>
      </c>
      <c r="I49" s="62">
        <f t="shared" si="4"/>
        <v>100</v>
      </c>
      <c r="J49" s="56"/>
      <c r="K49" s="56"/>
      <c r="L49" s="56"/>
      <c r="M49" s="56"/>
      <c r="N49" s="56"/>
      <c r="O49" s="56"/>
      <c r="P49" s="56"/>
      <c r="Q49" s="58"/>
    </row>
    <row r="50" spans="1:17">
      <c r="A50" s="158">
        <v>2</v>
      </c>
      <c r="B50" s="156" t="s">
        <v>9</v>
      </c>
      <c r="C50" s="148" t="s">
        <v>10</v>
      </c>
      <c r="D50" s="50" t="s">
        <v>106</v>
      </c>
      <c r="E50" s="39">
        <f t="shared" ref="E50:F52" si="7">E55+E60+E65+E70+E75</f>
        <v>16262257.191999998</v>
      </c>
      <c r="F50" s="64">
        <f t="shared" si="7"/>
        <v>16268301.674999999</v>
      </c>
      <c r="G50" s="39">
        <f t="shared" ref="G50:H110" si="8">F50-E50</f>
        <v>6044.4830000009388</v>
      </c>
      <c r="H50" s="39">
        <f>H55+H60+H65+H70+H75</f>
        <v>16170002.689999999</v>
      </c>
      <c r="I50" s="51">
        <f t="shared" si="4"/>
        <v>99.396000000000001</v>
      </c>
      <c r="J50" s="52">
        <v>100</v>
      </c>
      <c r="K50" s="52">
        <v>99</v>
      </c>
      <c r="L50" s="18">
        <f t="shared" si="1"/>
        <v>99</v>
      </c>
      <c r="M50" s="52">
        <v>39</v>
      </c>
      <c r="N50" s="52">
        <v>39</v>
      </c>
      <c r="O50" s="52">
        <v>70</v>
      </c>
      <c r="P50" s="52">
        <v>70</v>
      </c>
      <c r="Q50" s="186" t="s">
        <v>143</v>
      </c>
    </row>
    <row r="51" spans="1:17" ht="22.5">
      <c r="A51" s="158"/>
      <c r="B51" s="156"/>
      <c r="C51" s="148"/>
      <c r="D51" s="141" t="s">
        <v>108</v>
      </c>
      <c r="E51" s="2">
        <f t="shared" si="7"/>
        <v>685695.6</v>
      </c>
      <c r="F51" s="2">
        <f t="shared" si="7"/>
        <v>685695.6</v>
      </c>
      <c r="G51" s="2">
        <f t="shared" si="8"/>
        <v>0</v>
      </c>
      <c r="H51" s="2">
        <f>H56+H61+H66+H71+H76</f>
        <v>685685.59900000005</v>
      </c>
      <c r="I51" s="54">
        <f t="shared" si="4"/>
        <v>99.998999999999995</v>
      </c>
      <c r="J51" s="55">
        <v>5</v>
      </c>
      <c r="K51" s="56">
        <v>5</v>
      </c>
      <c r="L51" s="56"/>
      <c r="M51" s="56"/>
      <c r="N51" s="56"/>
      <c r="O51" s="56"/>
      <c r="P51" s="56"/>
      <c r="Q51" s="186"/>
    </row>
    <row r="52" spans="1:17" ht="16.5" customHeight="1">
      <c r="A52" s="158"/>
      <c r="B52" s="156"/>
      <c r="C52" s="148"/>
      <c r="D52" s="141" t="s">
        <v>107</v>
      </c>
      <c r="E52" s="61">
        <f t="shared" si="7"/>
        <v>15576561.592</v>
      </c>
      <c r="F52" s="61">
        <f t="shared" si="7"/>
        <v>15582606.074999999</v>
      </c>
      <c r="G52" s="61">
        <f t="shared" si="8"/>
        <v>6044.4829999990761</v>
      </c>
      <c r="H52" s="61">
        <f>H57+H62+H67+H72+H77</f>
        <v>15484317.091</v>
      </c>
      <c r="I52" s="62">
        <f t="shared" si="4"/>
        <v>99.369</v>
      </c>
      <c r="J52" s="56"/>
      <c r="K52" s="56"/>
      <c r="L52" s="56"/>
      <c r="M52" s="56"/>
      <c r="N52" s="56"/>
      <c r="O52" s="56"/>
      <c r="P52" s="56"/>
      <c r="Q52" s="186"/>
    </row>
    <row r="53" spans="1:17" ht="22.5" hidden="1">
      <c r="A53" s="158"/>
      <c r="B53" s="156"/>
      <c r="C53" s="148"/>
      <c r="D53" s="141" t="s">
        <v>119</v>
      </c>
      <c r="E53" s="2">
        <v>0</v>
      </c>
      <c r="F53" s="2">
        <v>0</v>
      </c>
      <c r="G53" s="2">
        <f t="shared" si="8"/>
        <v>0</v>
      </c>
      <c r="H53" s="2">
        <v>0</v>
      </c>
      <c r="I53" s="54" t="e">
        <f t="shared" si="4"/>
        <v>#DIV/0!</v>
      </c>
      <c r="J53" s="56"/>
      <c r="K53" s="56"/>
      <c r="L53" s="56"/>
      <c r="M53" s="56"/>
      <c r="N53" s="56"/>
      <c r="O53" s="56"/>
      <c r="P53" s="56"/>
      <c r="Q53" s="186"/>
    </row>
    <row r="54" spans="1:17" hidden="1">
      <c r="A54" s="158"/>
      <c r="B54" s="156"/>
      <c r="C54" s="148"/>
      <c r="D54" s="141" t="s">
        <v>121</v>
      </c>
      <c r="E54" s="2">
        <v>0</v>
      </c>
      <c r="F54" s="2">
        <v>0</v>
      </c>
      <c r="G54" s="2">
        <f t="shared" si="8"/>
        <v>0</v>
      </c>
      <c r="H54" s="2">
        <v>0</v>
      </c>
      <c r="I54" s="54" t="e">
        <f t="shared" si="4"/>
        <v>#DIV/0!</v>
      </c>
      <c r="J54" s="56"/>
      <c r="K54" s="56"/>
      <c r="L54" s="56"/>
      <c r="M54" s="56"/>
      <c r="N54" s="56"/>
      <c r="O54" s="56"/>
      <c r="P54" s="56"/>
      <c r="Q54" s="187"/>
    </row>
    <row r="55" spans="1:17" ht="13.5" customHeight="1">
      <c r="A55" s="158"/>
      <c r="B55" s="149" t="s">
        <v>11</v>
      </c>
      <c r="C55" s="154" t="s">
        <v>10</v>
      </c>
      <c r="D55" s="141" t="s">
        <v>106</v>
      </c>
      <c r="E55" s="2">
        <f>E56+E57</f>
        <v>13480396.685999999</v>
      </c>
      <c r="F55" s="59">
        <f>F56+F57</f>
        <v>13480711.291999999</v>
      </c>
      <c r="G55" s="2">
        <f t="shared" si="8"/>
        <v>314.60600000061095</v>
      </c>
      <c r="H55" s="2">
        <f>H56+H57</f>
        <v>13402204.657</v>
      </c>
      <c r="I55" s="54">
        <f t="shared" si="4"/>
        <v>99.418000000000006</v>
      </c>
      <c r="J55" s="56">
        <v>50</v>
      </c>
      <c r="K55" s="56">
        <v>50</v>
      </c>
      <c r="L55" s="17">
        <f t="shared" ref="L55:L91" si="9">K55*100/J55</f>
        <v>100</v>
      </c>
      <c r="M55" s="56">
        <v>13</v>
      </c>
      <c r="N55" s="56">
        <v>13</v>
      </c>
      <c r="O55" s="56">
        <v>28</v>
      </c>
      <c r="P55" s="56">
        <v>28</v>
      </c>
      <c r="Q55" s="188" t="s">
        <v>96</v>
      </c>
    </row>
    <row r="56" spans="1:17" ht="22.5">
      <c r="A56" s="158"/>
      <c r="B56" s="149"/>
      <c r="C56" s="154"/>
      <c r="D56" s="141" t="s">
        <v>108</v>
      </c>
      <c r="E56" s="2">
        <v>370922.31599999999</v>
      </c>
      <c r="F56" s="2">
        <v>370922.31599999999</v>
      </c>
      <c r="G56" s="2">
        <f t="shared" si="8"/>
        <v>0</v>
      </c>
      <c r="H56" s="2">
        <v>370922.31699999998</v>
      </c>
      <c r="I56" s="54">
        <f t="shared" si="4"/>
        <v>100</v>
      </c>
      <c r="J56" s="56"/>
      <c r="K56" s="56"/>
      <c r="L56" s="56"/>
      <c r="M56" s="56"/>
      <c r="N56" s="56"/>
      <c r="O56" s="56"/>
      <c r="P56" s="56"/>
      <c r="Q56" s="187"/>
    </row>
    <row r="57" spans="1:17" ht="12.75" customHeight="1">
      <c r="A57" s="158"/>
      <c r="B57" s="149"/>
      <c r="C57" s="154"/>
      <c r="D57" s="141" t="s">
        <v>107</v>
      </c>
      <c r="E57" s="2">
        <v>13109474.369999999</v>
      </c>
      <c r="F57" s="59">
        <v>13109788.976</v>
      </c>
      <c r="G57" s="2">
        <f t="shared" si="8"/>
        <v>314.60600000061095</v>
      </c>
      <c r="H57" s="2">
        <v>13031282.34</v>
      </c>
      <c r="I57" s="54">
        <f t="shared" si="4"/>
        <v>99.400999999999996</v>
      </c>
      <c r="J57" s="56"/>
      <c r="K57" s="56"/>
      <c r="L57" s="56"/>
      <c r="M57" s="56"/>
      <c r="N57" s="56"/>
      <c r="O57" s="56"/>
      <c r="P57" s="56"/>
      <c r="Q57" s="187"/>
    </row>
    <row r="58" spans="1:17" ht="22.5" hidden="1">
      <c r="A58" s="158"/>
      <c r="B58" s="149"/>
      <c r="C58" s="154"/>
      <c r="D58" s="141" t="s">
        <v>119</v>
      </c>
      <c r="E58" s="2">
        <v>0</v>
      </c>
      <c r="F58" s="2">
        <v>0</v>
      </c>
      <c r="G58" s="2">
        <f t="shared" si="8"/>
        <v>0</v>
      </c>
      <c r="H58" s="2">
        <v>0</v>
      </c>
      <c r="I58" s="54" t="e">
        <f t="shared" si="4"/>
        <v>#DIV/0!</v>
      </c>
      <c r="J58" s="56"/>
      <c r="K58" s="56"/>
      <c r="L58" s="56"/>
      <c r="M58" s="56"/>
      <c r="N58" s="56"/>
      <c r="O58" s="56"/>
      <c r="P58" s="56"/>
      <c r="Q58" s="187"/>
    </row>
    <row r="59" spans="1:17" hidden="1">
      <c r="A59" s="158"/>
      <c r="B59" s="149"/>
      <c r="C59" s="154"/>
      <c r="D59" s="141" t="s">
        <v>121</v>
      </c>
      <c r="E59" s="2">
        <v>0</v>
      </c>
      <c r="F59" s="2">
        <v>0</v>
      </c>
      <c r="G59" s="2">
        <f t="shared" si="8"/>
        <v>0</v>
      </c>
      <c r="H59" s="2">
        <v>0</v>
      </c>
      <c r="I59" s="54" t="e">
        <f t="shared" si="4"/>
        <v>#DIV/0!</v>
      </c>
      <c r="J59" s="56"/>
      <c r="K59" s="56"/>
      <c r="L59" s="56"/>
      <c r="M59" s="56"/>
      <c r="N59" s="56"/>
      <c r="O59" s="56"/>
      <c r="P59" s="56"/>
      <c r="Q59" s="187"/>
    </row>
    <row r="60" spans="1:17" ht="9.75" customHeight="1">
      <c r="A60" s="158"/>
      <c r="B60" s="149" t="s">
        <v>155</v>
      </c>
      <c r="C60" s="154" t="s">
        <v>10</v>
      </c>
      <c r="D60" s="141" t="s">
        <v>106</v>
      </c>
      <c r="E60" s="2">
        <f>E61+E62</f>
        <v>506197.84600000002</v>
      </c>
      <c r="F60" s="2">
        <f>F61+F62</f>
        <v>506197.84600000002</v>
      </c>
      <c r="G60" s="2">
        <f t="shared" si="8"/>
        <v>0</v>
      </c>
      <c r="H60" s="2">
        <f>H61+H62</f>
        <v>496400.38400000002</v>
      </c>
      <c r="I60" s="54">
        <f t="shared" si="4"/>
        <v>98.063999999999993</v>
      </c>
      <c r="J60" s="56">
        <v>16</v>
      </c>
      <c r="K60" s="56">
        <v>16</v>
      </c>
      <c r="L60" s="56">
        <f t="shared" si="9"/>
        <v>100</v>
      </c>
      <c r="M60" s="56">
        <v>7</v>
      </c>
      <c r="N60" s="56">
        <v>7</v>
      </c>
      <c r="O60" s="56">
        <v>9</v>
      </c>
      <c r="P60" s="56">
        <v>9</v>
      </c>
      <c r="Q60" s="188" t="s">
        <v>96</v>
      </c>
    </row>
    <row r="61" spans="1:17" ht="22.5">
      <c r="A61" s="158"/>
      <c r="B61" s="149"/>
      <c r="C61" s="154"/>
      <c r="D61" s="141" t="s">
        <v>108</v>
      </c>
      <c r="E61" s="2">
        <v>296897.93400000001</v>
      </c>
      <c r="F61" s="2">
        <v>296897.93400000001</v>
      </c>
      <c r="G61" s="2">
        <f t="shared" si="8"/>
        <v>0</v>
      </c>
      <c r="H61" s="2">
        <v>296897.93300000002</v>
      </c>
      <c r="I61" s="54">
        <f t="shared" si="4"/>
        <v>100</v>
      </c>
      <c r="J61" s="56"/>
      <c r="K61" s="56"/>
      <c r="L61" s="56"/>
      <c r="M61" s="56"/>
      <c r="N61" s="56"/>
      <c r="O61" s="56"/>
      <c r="P61" s="56"/>
      <c r="Q61" s="5"/>
    </row>
    <row r="62" spans="1:17" ht="11.25" customHeight="1">
      <c r="A62" s="158"/>
      <c r="B62" s="149"/>
      <c r="C62" s="154"/>
      <c r="D62" s="141" t="s">
        <v>107</v>
      </c>
      <c r="E62" s="2">
        <v>209299.91200000001</v>
      </c>
      <c r="F62" s="2">
        <v>209299.91200000001</v>
      </c>
      <c r="G62" s="2">
        <f t="shared" si="8"/>
        <v>0</v>
      </c>
      <c r="H62" s="2">
        <v>199502.451</v>
      </c>
      <c r="I62" s="54">
        <f t="shared" si="4"/>
        <v>95.319000000000003</v>
      </c>
      <c r="J62" s="56"/>
      <c r="K62" s="56"/>
      <c r="L62" s="56"/>
      <c r="M62" s="56"/>
      <c r="N62" s="56"/>
      <c r="O62" s="56"/>
      <c r="P62" s="56"/>
      <c r="Q62" s="5"/>
    </row>
    <row r="63" spans="1:17" ht="22.5" hidden="1">
      <c r="A63" s="158"/>
      <c r="B63" s="149"/>
      <c r="C63" s="154"/>
      <c r="D63" s="141" t="s">
        <v>119</v>
      </c>
      <c r="E63" s="2">
        <v>0</v>
      </c>
      <c r="F63" s="2">
        <v>0</v>
      </c>
      <c r="G63" s="2">
        <f t="shared" si="8"/>
        <v>0</v>
      </c>
      <c r="H63" s="2">
        <v>0</v>
      </c>
      <c r="I63" s="54" t="e">
        <f t="shared" si="4"/>
        <v>#DIV/0!</v>
      </c>
      <c r="J63" s="56"/>
      <c r="K63" s="56"/>
      <c r="L63" s="56"/>
      <c r="M63" s="56"/>
      <c r="N63" s="56"/>
      <c r="O63" s="56"/>
      <c r="P63" s="56"/>
      <c r="Q63" s="5"/>
    </row>
    <row r="64" spans="1:17" ht="15" hidden="1" customHeight="1">
      <c r="A64" s="158"/>
      <c r="B64" s="149"/>
      <c r="C64" s="154"/>
      <c r="D64" s="141" t="s">
        <v>121</v>
      </c>
      <c r="E64" s="2">
        <v>0</v>
      </c>
      <c r="F64" s="2">
        <v>0</v>
      </c>
      <c r="G64" s="2">
        <f t="shared" si="8"/>
        <v>0</v>
      </c>
      <c r="H64" s="2">
        <v>0</v>
      </c>
      <c r="I64" s="54" t="e">
        <f t="shared" si="4"/>
        <v>#DIV/0!</v>
      </c>
      <c r="J64" s="56"/>
      <c r="K64" s="56"/>
      <c r="L64" s="56"/>
      <c r="M64" s="56"/>
      <c r="N64" s="56"/>
      <c r="O64" s="56"/>
      <c r="P64" s="56"/>
      <c r="Q64" s="5"/>
    </row>
    <row r="65" spans="1:17" ht="14.25" customHeight="1">
      <c r="A65" s="158"/>
      <c r="B65" s="149" t="s">
        <v>12</v>
      </c>
      <c r="C65" s="154" t="s">
        <v>10</v>
      </c>
      <c r="D65" s="141" t="s">
        <v>106</v>
      </c>
      <c r="E65" s="2">
        <f>E66+E67</f>
        <v>1941233.835</v>
      </c>
      <c r="F65" s="59">
        <f>F66+F67</f>
        <v>1946963.7119999998</v>
      </c>
      <c r="G65" s="2">
        <f t="shared" si="8"/>
        <v>5729.8769999998622</v>
      </c>
      <c r="H65" s="2">
        <f>H66+H67</f>
        <v>1942328.662</v>
      </c>
      <c r="I65" s="54">
        <f t="shared" si="4"/>
        <v>99.762</v>
      </c>
      <c r="J65" s="56">
        <v>20</v>
      </c>
      <c r="K65" s="56">
        <v>19</v>
      </c>
      <c r="L65" s="17">
        <f t="shared" si="9"/>
        <v>95</v>
      </c>
      <c r="M65" s="56">
        <v>14</v>
      </c>
      <c r="N65" s="56">
        <v>14</v>
      </c>
      <c r="O65" s="56">
        <v>25</v>
      </c>
      <c r="P65" s="56">
        <v>25</v>
      </c>
      <c r="Q65" s="188" t="s">
        <v>96</v>
      </c>
    </row>
    <row r="66" spans="1:17" ht="22.5">
      <c r="A66" s="158"/>
      <c r="B66" s="149"/>
      <c r="C66" s="154"/>
      <c r="D66" s="141" t="s">
        <v>108</v>
      </c>
      <c r="E66" s="2">
        <v>9104.15</v>
      </c>
      <c r="F66" s="2">
        <v>9104.15</v>
      </c>
      <c r="G66" s="2">
        <f t="shared" si="8"/>
        <v>0</v>
      </c>
      <c r="H66" s="2">
        <v>9104.15</v>
      </c>
      <c r="I66" s="54">
        <f t="shared" si="4"/>
        <v>100</v>
      </c>
      <c r="J66" s="56"/>
      <c r="K66" s="56"/>
      <c r="L66" s="56"/>
      <c r="M66" s="56"/>
      <c r="N66" s="56"/>
      <c r="O66" s="56"/>
      <c r="P66" s="56"/>
      <c r="Q66" s="5"/>
    </row>
    <row r="67" spans="1:17" ht="12.75" customHeight="1">
      <c r="A67" s="158"/>
      <c r="B67" s="149"/>
      <c r="C67" s="154"/>
      <c r="D67" s="141" t="s">
        <v>107</v>
      </c>
      <c r="E67" s="2">
        <v>1932129.6850000001</v>
      </c>
      <c r="F67" s="2">
        <v>1937859.5619999999</v>
      </c>
      <c r="G67" s="2">
        <f t="shared" si="8"/>
        <v>5729.8769999998622</v>
      </c>
      <c r="H67" s="2">
        <v>1933224.5120000001</v>
      </c>
      <c r="I67" s="54">
        <f t="shared" si="4"/>
        <v>99.760999999999996</v>
      </c>
      <c r="J67" s="56"/>
      <c r="K67" s="56"/>
      <c r="L67" s="56"/>
      <c r="M67" s="56"/>
      <c r="N67" s="56"/>
      <c r="O67" s="56"/>
      <c r="P67" s="56"/>
      <c r="Q67" s="5"/>
    </row>
    <row r="68" spans="1:17" ht="22.5" hidden="1">
      <c r="A68" s="158"/>
      <c r="B68" s="149"/>
      <c r="C68" s="154"/>
      <c r="D68" s="141" t="s">
        <v>119</v>
      </c>
      <c r="E68" s="2">
        <v>0</v>
      </c>
      <c r="F68" s="2">
        <v>0</v>
      </c>
      <c r="G68" s="2">
        <f t="shared" si="8"/>
        <v>0</v>
      </c>
      <c r="H68" s="2">
        <v>0</v>
      </c>
      <c r="I68" s="54" t="e">
        <f t="shared" si="4"/>
        <v>#DIV/0!</v>
      </c>
      <c r="J68" s="56"/>
      <c r="K68" s="56"/>
      <c r="L68" s="56"/>
      <c r="M68" s="56"/>
      <c r="N68" s="56"/>
      <c r="O68" s="56"/>
      <c r="P68" s="56"/>
      <c r="Q68" s="5"/>
    </row>
    <row r="69" spans="1:17" hidden="1">
      <c r="A69" s="158"/>
      <c r="B69" s="149"/>
      <c r="C69" s="154"/>
      <c r="D69" s="141" t="s">
        <v>121</v>
      </c>
      <c r="E69" s="2">
        <v>0</v>
      </c>
      <c r="F69" s="2">
        <v>0</v>
      </c>
      <c r="G69" s="2">
        <f t="shared" si="8"/>
        <v>0</v>
      </c>
      <c r="H69" s="2">
        <v>0</v>
      </c>
      <c r="I69" s="54" t="e">
        <f t="shared" si="4"/>
        <v>#DIV/0!</v>
      </c>
      <c r="J69" s="56"/>
      <c r="K69" s="56"/>
      <c r="L69" s="56"/>
      <c r="M69" s="56"/>
      <c r="N69" s="56"/>
      <c r="O69" s="56"/>
      <c r="P69" s="56"/>
      <c r="Q69" s="5"/>
    </row>
    <row r="70" spans="1:17" ht="9.75" customHeight="1">
      <c r="A70" s="158"/>
      <c r="B70" s="149" t="s">
        <v>13</v>
      </c>
      <c r="C70" s="154" t="s">
        <v>10</v>
      </c>
      <c r="D70" s="141" t="s">
        <v>106</v>
      </c>
      <c r="E70" s="2">
        <f>E71+E72</f>
        <v>8824</v>
      </c>
      <c r="F70" s="2">
        <f>F71+F72</f>
        <v>8824</v>
      </c>
      <c r="G70" s="2">
        <f t="shared" si="8"/>
        <v>0</v>
      </c>
      <c r="H70" s="2">
        <f>H71+H72</f>
        <v>8813.9989999999998</v>
      </c>
      <c r="I70" s="54">
        <f t="shared" si="4"/>
        <v>99.887</v>
      </c>
      <c r="J70" s="56">
        <v>2</v>
      </c>
      <c r="K70" s="56">
        <v>2</v>
      </c>
      <c r="L70" s="56">
        <f t="shared" si="9"/>
        <v>100</v>
      </c>
      <c r="M70" s="56">
        <v>2</v>
      </c>
      <c r="N70" s="56">
        <v>2</v>
      </c>
      <c r="O70" s="56">
        <v>2</v>
      </c>
      <c r="P70" s="56">
        <v>2</v>
      </c>
      <c r="Q70" s="188" t="s">
        <v>96</v>
      </c>
    </row>
    <row r="71" spans="1:17" ht="22.5">
      <c r="A71" s="158"/>
      <c r="B71" s="149"/>
      <c r="C71" s="154"/>
      <c r="D71" s="141" t="s">
        <v>108</v>
      </c>
      <c r="E71" s="2">
        <v>8771.2000000000007</v>
      </c>
      <c r="F71" s="2">
        <v>8771.2000000000007</v>
      </c>
      <c r="G71" s="2">
        <f t="shared" si="8"/>
        <v>0</v>
      </c>
      <c r="H71" s="2">
        <v>8761.1990000000005</v>
      </c>
      <c r="I71" s="54">
        <f t="shared" ref="I71:I82" si="10">ROUND(H71/F71 *100,3)</f>
        <v>99.885999999999996</v>
      </c>
      <c r="J71" s="56"/>
      <c r="K71" s="56"/>
      <c r="L71" s="56"/>
      <c r="M71" s="56"/>
      <c r="N71" s="56"/>
      <c r="O71" s="56"/>
      <c r="P71" s="56"/>
      <c r="Q71" s="188"/>
    </row>
    <row r="72" spans="1:17" ht="23.25" customHeight="1">
      <c r="A72" s="158"/>
      <c r="B72" s="149"/>
      <c r="C72" s="154"/>
      <c r="D72" s="141" t="s">
        <v>107</v>
      </c>
      <c r="E72" s="2">
        <v>52.8</v>
      </c>
      <c r="F72" s="2">
        <v>52.8</v>
      </c>
      <c r="G72" s="2">
        <f t="shared" si="8"/>
        <v>0</v>
      </c>
      <c r="H72" s="2">
        <v>52.8</v>
      </c>
      <c r="I72" s="54">
        <f t="shared" si="10"/>
        <v>100</v>
      </c>
      <c r="J72" s="56"/>
      <c r="K72" s="56"/>
      <c r="L72" s="56"/>
      <c r="M72" s="56"/>
      <c r="N72" s="56"/>
      <c r="O72" s="56"/>
      <c r="P72" s="56"/>
      <c r="Q72" s="188"/>
    </row>
    <row r="73" spans="1:17" ht="22.5" hidden="1">
      <c r="A73" s="158"/>
      <c r="B73" s="149"/>
      <c r="C73" s="154"/>
      <c r="D73" s="141" t="s">
        <v>119</v>
      </c>
      <c r="E73" s="2">
        <v>0</v>
      </c>
      <c r="F73" s="2">
        <v>0</v>
      </c>
      <c r="G73" s="2">
        <f t="shared" si="8"/>
        <v>0</v>
      </c>
      <c r="H73" s="2">
        <v>0</v>
      </c>
      <c r="I73" s="54" t="e">
        <f t="shared" si="10"/>
        <v>#DIV/0!</v>
      </c>
      <c r="J73" s="56"/>
      <c r="K73" s="56"/>
      <c r="L73" s="56"/>
      <c r="M73" s="56"/>
      <c r="N73" s="56"/>
      <c r="O73" s="56"/>
      <c r="P73" s="56"/>
      <c r="Q73" s="188"/>
    </row>
    <row r="74" spans="1:17" ht="38.25" hidden="1" customHeight="1">
      <c r="A74" s="158"/>
      <c r="B74" s="149"/>
      <c r="C74" s="154"/>
      <c r="D74" s="141" t="s">
        <v>121</v>
      </c>
      <c r="E74" s="2">
        <v>0</v>
      </c>
      <c r="F74" s="2">
        <v>0</v>
      </c>
      <c r="G74" s="2">
        <f t="shared" si="8"/>
        <v>0</v>
      </c>
      <c r="H74" s="2">
        <v>0</v>
      </c>
      <c r="I74" s="54" t="e">
        <f t="shared" si="10"/>
        <v>#DIV/0!</v>
      </c>
      <c r="J74" s="56"/>
      <c r="K74" s="56"/>
      <c r="L74" s="56"/>
      <c r="M74" s="56"/>
      <c r="N74" s="56"/>
      <c r="O74" s="56"/>
      <c r="P74" s="56"/>
      <c r="Q74" s="188"/>
    </row>
    <row r="75" spans="1:17" ht="15.75" customHeight="1">
      <c r="A75" s="158"/>
      <c r="B75" s="149" t="s">
        <v>14</v>
      </c>
      <c r="C75" s="154" t="s">
        <v>10</v>
      </c>
      <c r="D75" s="141" t="s">
        <v>106</v>
      </c>
      <c r="E75" s="2">
        <f t="shared" ref="E75:F75" si="11">E76+E77</f>
        <v>325604.82500000001</v>
      </c>
      <c r="F75" s="2">
        <f t="shared" si="11"/>
        <v>325604.82500000001</v>
      </c>
      <c r="G75" s="2">
        <f t="shared" si="8"/>
        <v>0</v>
      </c>
      <c r="H75" s="2">
        <f>H76+H77</f>
        <v>320254.98800000001</v>
      </c>
      <c r="I75" s="54">
        <f t="shared" si="10"/>
        <v>98.356999999999999</v>
      </c>
      <c r="J75" s="56">
        <v>7</v>
      </c>
      <c r="K75" s="56">
        <v>7</v>
      </c>
      <c r="L75" s="56">
        <f t="shared" si="9"/>
        <v>100</v>
      </c>
      <c r="M75" s="56">
        <v>3</v>
      </c>
      <c r="N75" s="56">
        <v>3</v>
      </c>
      <c r="O75" s="56">
        <v>6</v>
      </c>
      <c r="P75" s="56">
        <v>6</v>
      </c>
      <c r="Q75" s="188" t="s">
        <v>96</v>
      </c>
    </row>
    <row r="76" spans="1:17" ht="24" customHeight="1">
      <c r="A76" s="158"/>
      <c r="B76" s="149"/>
      <c r="C76" s="154"/>
      <c r="D76" s="141" t="s">
        <v>108</v>
      </c>
      <c r="E76" s="2">
        <v>0</v>
      </c>
      <c r="F76" s="2">
        <v>0</v>
      </c>
      <c r="G76" s="2">
        <f t="shared" si="8"/>
        <v>0</v>
      </c>
      <c r="H76" s="2">
        <v>0</v>
      </c>
      <c r="I76" s="54" t="s">
        <v>133</v>
      </c>
      <c r="J76" s="56"/>
      <c r="K76" s="56"/>
      <c r="L76" s="56"/>
      <c r="M76" s="56"/>
      <c r="N76" s="56"/>
      <c r="O76" s="56"/>
      <c r="P76" s="56"/>
      <c r="Q76" s="5"/>
    </row>
    <row r="77" spans="1:17" ht="30.75" customHeight="1">
      <c r="A77" s="158"/>
      <c r="B77" s="149"/>
      <c r="C77" s="154"/>
      <c r="D77" s="141" t="s">
        <v>107</v>
      </c>
      <c r="E77" s="61">
        <v>325604.82500000001</v>
      </c>
      <c r="F77" s="61">
        <v>325604.82500000001</v>
      </c>
      <c r="G77" s="61">
        <f t="shared" si="8"/>
        <v>0</v>
      </c>
      <c r="H77" s="61">
        <v>320254.98800000001</v>
      </c>
      <c r="I77" s="62">
        <f t="shared" si="10"/>
        <v>98.356999999999999</v>
      </c>
      <c r="J77" s="56"/>
      <c r="K77" s="56"/>
      <c r="L77" s="56"/>
      <c r="M77" s="56"/>
      <c r="N77" s="56"/>
      <c r="O77" s="56"/>
      <c r="P77" s="56"/>
      <c r="Q77" s="5"/>
    </row>
    <row r="78" spans="1:17" ht="30" hidden="1" customHeight="1">
      <c r="A78" s="158"/>
      <c r="B78" s="149"/>
      <c r="C78" s="154"/>
      <c r="D78" s="141" t="s">
        <v>119</v>
      </c>
      <c r="E78" s="2">
        <v>0</v>
      </c>
      <c r="F78" s="2">
        <v>0</v>
      </c>
      <c r="G78" s="2">
        <f t="shared" si="8"/>
        <v>0</v>
      </c>
      <c r="H78" s="2">
        <v>0</v>
      </c>
      <c r="I78" s="54" t="s">
        <v>133</v>
      </c>
      <c r="J78" s="66"/>
      <c r="K78" s="56"/>
      <c r="L78" s="56"/>
      <c r="M78" s="56"/>
      <c r="N78" s="56"/>
      <c r="O78" s="56"/>
      <c r="P78" s="56"/>
      <c r="Q78" s="5"/>
    </row>
    <row r="79" spans="1:17" ht="18" customHeight="1">
      <c r="A79" s="158">
        <v>3</v>
      </c>
      <c r="B79" s="156" t="s">
        <v>176</v>
      </c>
      <c r="C79" s="148" t="s">
        <v>10</v>
      </c>
      <c r="D79" s="67" t="s">
        <v>106</v>
      </c>
      <c r="E79" s="39">
        <f>E80+E81+E82</f>
        <v>674713.49</v>
      </c>
      <c r="F79" s="39">
        <f>F80+F81+F82</f>
        <v>674713.49</v>
      </c>
      <c r="G79" s="39">
        <f t="shared" si="8"/>
        <v>0</v>
      </c>
      <c r="H79" s="39">
        <f>H80+H81+H82</f>
        <v>674713.49</v>
      </c>
      <c r="I79" s="51">
        <f t="shared" si="10"/>
        <v>100</v>
      </c>
      <c r="J79" s="52">
        <v>5</v>
      </c>
      <c r="K79" s="52">
        <v>5</v>
      </c>
      <c r="L79" s="52">
        <f>K79/J79*100</f>
        <v>100</v>
      </c>
      <c r="M79" s="52">
        <v>4</v>
      </c>
      <c r="N79" s="52">
        <v>4</v>
      </c>
      <c r="O79" s="52">
        <v>4</v>
      </c>
      <c r="P79" s="52">
        <v>4</v>
      </c>
      <c r="Q79" s="142" t="s">
        <v>143</v>
      </c>
    </row>
    <row r="80" spans="1:17" ht="24" customHeight="1">
      <c r="A80" s="158"/>
      <c r="B80" s="156"/>
      <c r="C80" s="148"/>
      <c r="D80" s="57" t="s">
        <v>108</v>
      </c>
      <c r="E80" s="2">
        <v>404015.8</v>
      </c>
      <c r="F80" s="2">
        <v>404015.8</v>
      </c>
      <c r="G80" s="2">
        <f t="shared" si="8"/>
        <v>0</v>
      </c>
      <c r="H80" s="2">
        <v>404015.8</v>
      </c>
      <c r="I80" s="54">
        <f t="shared" si="10"/>
        <v>100</v>
      </c>
      <c r="J80" s="56"/>
      <c r="K80" s="56"/>
      <c r="L80" s="56"/>
      <c r="M80" s="56"/>
      <c r="N80" s="56"/>
      <c r="O80" s="56"/>
      <c r="P80" s="56"/>
      <c r="Q80" s="143"/>
    </row>
    <row r="81" spans="1:17" ht="21.75" customHeight="1">
      <c r="A81" s="158"/>
      <c r="B81" s="156"/>
      <c r="C81" s="148"/>
      <c r="D81" s="53" t="s">
        <v>107</v>
      </c>
      <c r="E81" s="2">
        <v>216549.44699999999</v>
      </c>
      <c r="F81" s="2">
        <v>216549.44699999999</v>
      </c>
      <c r="G81" s="2">
        <f t="shared" si="8"/>
        <v>0</v>
      </c>
      <c r="H81" s="2">
        <v>216549.44699999999</v>
      </c>
      <c r="I81" s="54">
        <f t="shared" si="10"/>
        <v>100</v>
      </c>
      <c r="J81" s="56"/>
      <c r="K81" s="56"/>
      <c r="L81" s="56"/>
      <c r="M81" s="56"/>
      <c r="N81" s="56"/>
      <c r="O81" s="56"/>
      <c r="P81" s="56"/>
      <c r="Q81" s="143"/>
    </row>
    <row r="82" spans="1:17" ht="32.25" customHeight="1">
      <c r="A82" s="158"/>
      <c r="B82" s="156"/>
      <c r="C82" s="148"/>
      <c r="D82" s="68" t="s">
        <v>121</v>
      </c>
      <c r="E82" s="69">
        <v>54148.243000000002</v>
      </c>
      <c r="F82" s="69">
        <v>54148.243000000002</v>
      </c>
      <c r="G82" s="69">
        <f t="shared" si="8"/>
        <v>0</v>
      </c>
      <c r="H82" s="69">
        <v>54148.243000000002</v>
      </c>
      <c r="I82" s="70">
        <f t="shared" si="10"/>
        <v>100</v>
      </c>
      <c r="J82" s="56"/>
      <c r="K82" s="56"/>
      <c r="L82" s="56"/>
      <c r="M82" s="56"/>
      <c r="N82" s="56"/>
      <c r="O82" s="56"/>
      <c r="P82" s="56"/>
      <c r="Q82" s="144"/>
    </row>
    <row r="83" spans="1:17" ht="13.5" customHeight="1">
      <c r="A83" s="161">
        <v>4</v>
      </c>
      <c r="B83" s="156" t="s">
        <v>15</v>
      </c>
      <c r="C83" s="148" t="s">
        <v>181</v>
      </c>
      <c r="D83" s="67" t="s">
        <v>106</v>
      </c>
      <c r="E83" s="39">
        <f>E87+E91+E95+E99+E103+E107</f>
        <v>8294571.3050000006</v>
      </c>
      <c r="F83" s="39">
        <f>F87+F91+F95+F99+F103+F109</f>
        <v>8314414.834999999</v>
      </c>
      <c r="G83" s="39">
        <f t="shared" si="8"/>
        <v>19843.529999998398</v>
      </c>
      <c r="H83" s="39">
        <f>H87+H91+H95+H99+H103+H107</f>
        <v>8192999.7359999986</v>
      </c>
      <c r="I83" s="71">
        <f t="shared" ref="I83:I120" si="12">ROUND(H83/F83 *100,3)</f>
        <v>98.54</v>
      </c>
      <c r="J83" s="52">
        <v>31</v>
      </c>
      <c r="K83" s="52">
        <v>23</v>
      </c>
      <c r="L83" s="72">
        <f t="shared" si="9"/>
        <v>74.193548387096769</v>
      </c>
      <c r="M83" s="52">
        <v>55</v>
      </c>
      <c r="N83" s="52">
        <v>53</v>
      </c>
      <c r="O83" s="52">
        <v>106</v>
      </c>
      <c r="P83" s="52">
        <v>104</v>
      </c>
      <c r="Q83" s="142" t="s">
        <v>143</v>
      </c>
    </row>
    <row r="84" spans="1:17" ht="22.5">
      <c r="A84" s="161"/>
      <c r="B84" s="156"/>
      <c r="C84" s="148"/>
      <c r="D84" s="57" t="s">
        <v>108</v>
      </c>
      <c r="E84" s="2">
        <v>2658984.5</v>
      </c>
      <c r="F84" s="2">
        <v>2662954.7999999998</v>
      </c>
      <c r="G84" s="2">
        <f t="shared" si="8"/>
        <v>3970.2999999998137</v>
      </c>
      <c r="H84" s="2">
        <v>2613857.7850000001</v>
      </c>
      <c r="I84" s="17">
        <f t="shared" si="12"/>
        <v>98.156000000000006</v>
      </c>
      <c r="J84" s="55">
        <v>2</v>
      </c>
      <c r="K84" s="56">
        <v>2</v>
      </c>
      <c r="L84" s="56"/>
      <c r="M84" s="56"/>
      <c r="N84" s="56"/>
      <c r="O84" s="56"/>
      <c r="P84" s="56"/>
      <c r="Q84" s="143"/>
    </row>
    <row r="85" spans="1:17" ht="29.25" customHeight="1">
      <c r="A85" s="161"/>
      <c r="B85" s="156"/>
      <c r="C85" s="148"/>
      <c r="D85" s="57" t="s">
        <v>107</v>
      </c>
      <c r="E85" s="61">
        <v>5635586.8049999997</v>
      </c>
      <c r="F85" s="61">
        <v>5651460.0350000001</v>
      </c>
      <c r="G85" s="61">
        <f t="shared" si="8"/>
        <v>15873.230000000447</v>
      </c>
      <c r="H85" s="61">
        <v>5579141.9510000004</v>
      </c>
      <c r="I85" s="73">
        <f t="shared" si="12"/>
        <v>98.72</v>
      </c>
      <c r="J85" s="56"/>
      <c r="K85" s="56"/>
      <c r="L85" s="56"/>
      <c r="M85" s="56"/>
      <c r="N85" s="56"/>
      <c r="O85" s="56"/>
      <c r="P85" s="56"/>
      <c r="Q85" s="143"/>
    </row>
    <row r="86" spans="1:17" ht="22.5" hidden="1" customHeight="1">
      <c r="A86" s="161"/>
      <c r="B86" s="156"/>
      <c r="C86" s="148"/>
      <c r="D86" s="57" t="s">
        <v>119</v>
      </c>
      <c r="E86" s="2">
        <v>0</v>
      </c>
      <c r="F86" s="2">
        <v>0</v>
      </c>
      <c r="G86" s="2">
        <f t="shared" si="8"/>
        <v>0</v>
      </c>
      <c r="H86" s="2">
        <v>0</v>
      </c>
      <c r="I86" s="73" t="s">
        <v>133</v>
      </c>
      <c r="J86" s="74"/>
      <c r="K86" s="56"/>
      <c r="L86" s="56"/>
      <c r="M86" s="56"/>
      <c r="N86" s="56"/>
      <c r="O86" s="56"/>
      <c r="P86" s="56"/>
      <c r="Q86" s="144"/>
    </row>
    <row r="87" spans="1:17" ht="14.25" customHeight="1">
      <c r="A87" s="161"/>
      <c r="B87" s="149" t="s">
        <v>16</v>
      </c>
      <c r="C87" s="174" t="s">
        <v>181</v>
      </c>
      <c r="D87" s="57" t="s">
        <v>106</v>
      </c>
      <c r="E87" s="2">
        <f>E88+E89</f>
        <v>3663447.6010000003</v>
      </c>
      <c r="F87" s="2">
        <f>F88+F89</f>
        <v>3670067.676</v>
      </c>
      <c r="G87" s="2">
        <f t="shared" si="8"/>
        <v>6620.0749999997206</v>
      </c>
      <c r="H87" s="2">
        <f>H88+H89</f>
        <v>3576427.2339999997</v>
      </c>
      <c r="I87" s="17">
        <f t="shared" si="12"/>
        <v>97.448999999999998</v>
      </c>
      <c r="J87" s="56">
        <v>3</v>
      </c>
      <c r="K87" s="56">
        <v>3</v>
      </c>
      <c r="L87" s="60">
        <f t="shared" si="9"/>
        <v>100</v>
      </c>
      <c r="M87" s="56">
        <v>24</v>
      </c>
      <c r="N87" s="56">
        <v>24</v>
      </c>
      <c r="O87" s="56">
        <v>40</v>
      </c>
      <c r="P87" s="56">
        <v>40</v>
      </c>
      <c r="Q87" s="75"/>
    </row>
    <row r="88" spans="1:17" ht="22.5">
      <c r="A88" s="161"/>
      <c r="B88" s="149"/>
      <c r="C88" s="175"/>
      <c r="D88" s="57" t="s">
        <v>108</v>
      </c>
      <c r="E88" s="2">
        <v>1418963.6</v>
      </c>
      <c r="F88" s="2">
        <v>1422933.9</v>
      </c>
      <c r="G88" s="2">
        <f t="shared" si="8"/>
        <v>3970.2999999998137</v>
      </c>
      <c r="H88" s="2">
        <v>1378301.9739999999</v>
      </c>
      <c r="I88" s="17">
        <f t="shared" si="12"/>
        <v>96.863</v>
      </c>
      <c r="J88" s="56"/>
      <c r="K88" s="56"/>
      <c r="L88" s="56"/>
      <c r="M88" s="56"/>
      <c r="N88" s="56"/>
      <c r="O88" s="56"/>
      <c r="P88" s="56"/>
      <c r="Q88" s="76"/>
    </row>
    <row r="89" spans="1:17" ht="30" customHeight="1">
      <c r="A89" s="161"/>
      <c r="B89" s="149"/>
      <c r="C89" s="175"/>
      <c r="D89" s="53" t="s">
        <v>107</v>
      </c>
      <c r="E89" s="2">
        <v>2244484.0010000002</v>
      </c>
      <c r="F89" s="2">
        <v>2247133.7760000001</v>
      </c>
      <c r="G89" s="2">
        <f t="shared" si="8"/>
        <v>2649.7749999999069</v>
      </c>
      <c r="H89" s="2">
        <v>2198125.2599999998</v>
      </c>
      <c r="I89" s="77">
        <f t="shared" si="12"/>
        <v>97.819000000000003</v>
      </c>
      <c r="J89" s="56"/>
      <c r="K89" s="56"/>
      <c r="L89" s="56"/>
      <c r="M89" s="56"/>
      <c r="N89" s="56"/>
      <c r="O89" s="56"/>
      <c r="P89" s="56"/>
      <c r="Q89" s="58"/>
    </row>
    <row r="90" spans="1:17" ht="22.5" hidden="1" customHeight="1">
      <c r="A90" s="161"/>
      <c r="B90" s="149"/>
      <c r="C90" s="176"/>
      <c r="D90" s="57" t="s">
        <v>119</v>
      </c>
      <c r="E90" s="2">
        <v>0</v>
      </c>
      <c r="F90" s="2">
        <v>0</v>
      </c>
      <c r="G90" s="2">
        <f t="shared" si="8"/>
        <v>0</v>
      </c>
      <c r="H90" s="2">
        <v>0</v>
      </c>
      <c r="I90" s="77" t="s">
        <v>133</v>
      </c>
      <c r="J90" s="56"/>
      <c r="K90" s="56"/>
      <c r="L90" s="56"/>
      <c r="M90" s="56"/>
      <c r="N90" s="56"/>
      <c r="O90" s="56"/>
      <c r="P90" s="56"/>
      <c r="Q90" s="58"/>
    </row>
    <row r="91" spans="1:17" ht="12" customHeight="1">
      <c r="A91" s="161"/>
      <c r="B91" s="149" t="s">
        <v>17</v>
      </c>
      <c r="C91" s="174" t="s">
        <v>181</v>
      </c>
      <c r="D91" s="57" t="s">
        <v>106</v>
      </c>
      <c r="E91" s="2">
        <f>E92+E93</f>
        <v>1687210.915</v>
      </c>
      <c r="F91" s="2">
        <f>F92+F93</f>
        <v>1702213.162</v>
      </c>
      <c r="G91" s="2">
        <f t="shared" si="8"/>
        <v>15002.246999999974</v>
      </c>
      <c r="H91" s="2">
        <f>H92+H93</f>
        <v>1701523.297</v>
      </c>
      <c r="I91" s="77">
        <f t="shared" si="12"/>
        <v>99.959000000000003</v>
      </c>
      <c r="J91" s="56">
        <v>6</v>
      </c>
      <c r="K91" s="56">
        <v>6</v>
      </c>
      <c r="L91" s="56">
        <f t="shared" si="9"/>
        <v>100</v>
      </c>
      <c r="M91" s="56">
        <v>6</v>
      </c>
      <c r="N91" s="56">
        <v>6</v>
      </c>
      <c r="O91" s="56">
        <v>10</v>
      </c>
      <c r="P91" s="56">
        <v>10</v>
      </c>
      <c r="Q91" s="58" t="s">
        <v>96</v>
      </c>
    </row>
    <row r="92" spans="1:17" ht="25.5" customHeight="1">
      <c r="A92" s="161"/>
      <c r="B92" s="149"/>
      <c r="C92" s="175"/>
      <c r="D92" s="57" t="s">
        <v>108</v>
      </c>
      <c r="E92" s="2">
        <v>24700</v>
      </c>
      <c r="F92" s="2">
        <v>24700</v>
      </c>
      <c r="G92" s="2">
        <f t="shared" si="8"/>
        <v>0</v>
      </c>
      <c r="H92" s="2">
        <v>24439.348000000002</v>
      </c>
      <c r="I92" s="77" t="s">
        <v>133</v>
      </c>
      <c r="J92" s="56"/>
      <c r="K92" s="56"/>
      <c r="L92" s="56"/>
      <c r="M92" s="56"/>
      <c r="N92" s="56"/>
      <c r="O92" s="56"/>
      <c r="P92" s="56"/>
      <c r="Q92" s="58"/>
    </row>
    <row r="93" spans="1:17" ht="29.25" customHeight="1">
      <c r="A93" s="161"/>
      <c r="B93" s="149"/>
      <c r="C93" s="175"/>
      <c r="D93" s="53" t="s">
        <v>107</v>
      </c>
      <c r="E93" s="2">
        <v>1662510.915</v>
      </c>
      <c r="F93" s="2">
        <v>1677513.162</v>
      </c>
      <c r="G93" s="2">
        <f t="shared" si="8"/>
        <v>15002.246999999974</v>
      </c>
      <c r="H93" s="2">
        <v>1677083.949</v>
      </c>
      <c r="I93" s="77">
        <f t="shared" si="12"/>
        <v>99.974000000000004</v>
      </c>
      <c r="J93" s="56"/>
      <c r="K93" s="56"/>
      <c r="L93" s="56"/>
      <c r="M93" s="56"/>
      <c r="N93" s="56"/>
      <c r="O93" s="56"/>
      <c r="P93" s="56"/>
      <c r="Q93" s="58"/>
    </row>
    <row r="94" spans="1:17" ht="4.5" hidden="1" customHeight="1">
      <c r="A94" s="161"/>
      <c r="B94" s="149"/>
      <c r="C94" s="176"/>
      <c r="D94" s="57" t="s">
        <v>119</v>
      </c>
      <c r="E94" s="2">
        <v>0</v>
      </c>
      <c r="F94" s="2">
        <v>0</v>
      </c>
      <c r="G94" s="2">
        <f t="shared" si="8"/>
        <v>0</v>
      </c>
      <c r="H94" s="2"/>
      <c r="I94" s="77" t="s">
        <v>133</v>
      </c>
      <c r="J94" s="56"/>
      <c r="K94" s="56"/>
      <c r="L94" s="56"/>
      <c r="M94" s="56"/>
      <c r="N94" s="56"/>
      <c r="O94" s="56"/>
      <c r="P94" s="56"/>
      <c r="Q94" s="58"/>
    </row>
    <row r="95" spans="1:17" ht="15" customHeight="1">
      <c r="A95" s="161"/>
      <c r="B95" s="149" t="s">
        <v>18</v>
      </c>
      <c r="C95" s="179" t="s">
        <v>181</v>
      </c>
      <c r="D95" s="57" t="s">
        <v>106</v>
      </c>
      <c r="E95" s="2">
        <f>E96+E97</f>
        <v>2819572.4079999998</v>
      </c>
      <c r="F95" s="2">
        <f>F96+F97</f>
        <v>2820005.4789999998</v>
      </c>
      <c r="G95" s="2">
        <f t="shared" si="8"/>
        <v>433.07099999999627</v>
      </c>
      <c r="H95" s="2">
        <f>H96+H97</f>
        <v>2794774.0520000001</v>
      </c>
      <c r="I95" s="77">
        <f t="shared" si="12"/>
        <v>99.105000000000004</v>
      </c>
      <c r="J95" s="56">
        <v>11</v>
      </c>
      <c r="K95" s="56">
        <v>4</v>
      </c>
      <c r="L95" s="17">
        <f t="shared" ref="L95:L159" si="13">K95*100/J95</f>
        <v>36.363636363636367</v>
      </c>
      <c r="M95" s="56">
        <v>15</v>
      </c>
      <c r="N95" s="56">
        <v>13</v>
      </c>
      <c r="O95" s="56">
        <v>42</v>
      </c>
      <c r="P95" s="56">
        <v>41</v>
      </c>
      <c r="Q95" s="58" t="s">
        <v>96</v>
      </c>
    </row>
    <row r="96" spans="1:17" ht="22.5" customHeight="1">
      <c r="A96" s="161"/>
      <c r="B96" s="149"/>
      <c r="C96" s="183"/>
      <c r="D96" s="57" t="s">
        <v>108</v>
      </c>
      <c r="E96" s="2">
        <v>1215320.8999999999</v>
      </c>
      <c r="F96" s="2">
        <v>1215320.8999999999</v>
      </c>
      <c r="G96" s="2">
        <f t="shared" si="8"/>
        <v>0</v>
      </c>
      <c r="H96" s="2">
        <v>1211116.463</v>
      </c>
      <c r="I96" s="77">
        <f t="shared" si="12"/>
        <v>99.653999999999996</v>
      </c>
      <c r="J96" s="56"/>
      <c r="K96" s="56"/>
      <c r="L96" s="56"/>
      <c r="M96" s="56"/>
      <c r="N96" s="56"/>
      <c r="O96" s="56"/>
      <c r="P96" s="56"/>
      <c r="Q96" s="58"/>
    </row>
    <row r="97" spans="1:17" ht="30.75" customHeight="1">
      <c r="A97" s="161"/>
      <c r="B97" s="149"/>
      <c r="C97" s="183"/>
      <c r="D97" s="53" t="s">
        <v>107</v>
      </c>
      <c r="E97" s="2">
        <v>1604251.5079999999</v>
      </c>
      <c r="F97" s="2">
        <v>1604684.5789999999</v>
      </c>
      <c r="G97" s="2">
        <f t="shared" si="8"/>
        <v>433.07099999999627</v>
      </c>
      <c r="H97" s="2">
        <v>1583657.5889999999</v>
      </c>
      <c r="I97" s="77">
        <f t="shared" si="12"/>
        <v>98.69</v>
      </c>
      <c r="J97" s="56"/>
      <c r="K97" s="56"/>
      <c r="L97" s="56"/>
      <c r="M97" s="56"/>
      <c r="N97" s="56"/>
      <c r="O97" s="56"/>
      <c r="P97" s="56"/>
      <c r="Q97" s="58"/>
    </row>
    <row r="98" spans="1:17" ht="27" hidden="1" customHeight="1">
      <c r="A98" s="161"/>
      <c r="B98" s="149"/>
      <c r="C98" s="180"/>
      <c r="D98" s="57" t="s">
        <v>119</v>
      </c>
      <c r="E98" s="2">
        <v>0</v>
      </c>
      <c r="F98" s="2">
        <v>0</v>
      </c>
      <c r="G98" s="2">
        <f t="shared" si="8"/>
        <v>0</v>
      </c>
      <c r="H98" s="2">
        <v>0</v>
      </c>
      <c r="I98" s="77" t="s">
        <v>133</v>
      </c>
      <c r="J98" s="56"/>
      <c r="K98" s="56"/>
      <c r="L98" s="56"/>
      <c r="M98" s="56"/>
      <c r="N98" s="56"/>
      <c r="O98" s="56"/>
      <c r="P98" s="56"/>
      <c r="Q98" s="58"/>
    </row>
    <row r="99" spans="1:17" ht="13.5" customHeight="1">
      <c r="A99" s="161"/>
      <c r="B99" s="149" t="s">
        <v>19</v>
      </c>
      <c r="C99" s="174" t="s">
        <v>181</v>
      </c>
      <c r="D99" s="57" t="s">
        <v>106</v>
      </c>
      <c r="E99" s="2">
        <f>E100+E101</f>
        <v>29613.633999999998</v>
      </c>
      <c r="F99" s="2">
        <f>F100+F101</f>
        <v>29613.633999999998</v>
      </c>
      <c r="G99" s="2">
        <f t="shared" si="8"/>
        <v>0</v>
      </c>
      <c r="H99" s="2">
        <f>H100+H101</f>
        <v>29532.089</v>
      </c>
      <c r="I99" s="77">
        <f t="shared" si="12"/>
        <v>99.724999999999994</v>
      </c>
      <c r="J99" s="56">
        <v>4</v>
      </c>
      <c r="K99" s="56">
        <v>4</v>
      </c>
      <c r="L99" s="56">
        <f t="shared" si="13"/>
        <v>100</v>
      </c>
      <c r="M99" s="56">
        <v>3</v>
      </c>
      <c r="N99" s="56">
        <v>3</v>
      </c>
      <c r="O99" s="56">
        <v>4</v>
      </c>
      <c r="P99" s="56">
        <v>4</v>
      </c>
      <c r="Q99" s="58" t="s">
        <v>96</v>
      </c>
    </row>
    <row r="100" spans="1:17" ht="22.5">
      <c r="A100" s="161"/>
      <c r="B100" s="149"/>
      <c r="C100" s="175"/>
      <c r="D100" s="57" t="s">
        <v>108</v>
      </c>
      <c r="E100" s="2">
        <v>0</v>
      </c>
      <c r="F100" s="2">
        <v>0</v>
      </c>
      <c r="G100" s="2">
        <f t="shared" si="8"/>
        <v>0</v>
      </c>
      <c r="H100" s="2">
        <v>0</v>
      </c>
      <c r="I100" s="77" t="s">
        <v>133</v>
      </c>
      <c r="J100" s="56"/>
      <c r="K100" s="56"/>
      <c r="L100" s="56"/>
      <c r="M100" s="56"/>
      <c r="N100" s="56"/>
      <c r="O100" s="56"/>
      <c r="P100" s="56"/>
      <c r="Q100" s="58"/>
    </row>
    <row r="101" spans="1:17" ht="32.25" customHeight="1">
      <c r="A101" s="161"/>
      <c r="B101" s="149"/>
      <c r="C101" s="175"/>
      <c r="D101" s="53" t="s">
        <v>107</v>
      </c>
      <c r="E101" s="2">
        <v>29613.633999999998</v>
      </c>
      <c r="F101" s="2">
        <v>29613.633999999998</v>
      </c>
      <c r="G101" s="2">
        <f t="shared" si="8"/>
        <v>0</v>
      </c>
      <c r="H101" s="2">
        <v>29532.089</v>
      </c>
      <c r="I101" s="77">
        <f t="shared" si="12"/>
        <v>99.724999999999994</v>
      </c>
      <c r="J101" s="56"/>
      <c r="K101" s="56"/>
      <c r="L101" s="56"/>
      <c r="M101" s="56"/>
      <c r="N101" s="56"/>
      <c r="O101" s="56"/>
      <c r="P101" s="56"/>
      <c r="Q101" s="58"/>
    </row>
    <row r="102" spans="1:17" ht="24.75" hidden="1" customHeight="1">
      <c r="A102" s="161"/>
      <c r="B102" s="149"/>
      <c r="C102" s="176"/>
      <c r="D102" s="53" t="s">
        <v>119</v>
      </c>
      <c r="E102" s="2">
        <v>0</v>
      </c>
      <c r="F102" s="2">
        <v>0</v>
      </c>
      <c r="G102" s="2">
        <f t="shared" si="8"/>
        <v>0</v>
      </c>
      <c r="H102" s="2">
        <v>0</v>
      </c>
      <c r="I102" s="77" t="s">
        <v>133</v>
      </c>
      <c r="J102" s="56"/>
      <c r="K102" s="56"/>
      <c r="L102" s="56"/>
      <c r="M102" s="56"/>
      <c r="N102" s="56"/>
      <c r="O102" s="56"/>
      <c r="P102" s="56"/>
      <c r="Q102" s="58"/>
    </row>
    <row r="103" spans="1:17" ht="12.75" customHeight="1">
      <c r="A103" s="161"/>
      <c r="B103" s="149" t="s">
        <v>20</v>
      </c>
      <c r="C103" s="174" t="s">
        <v>181</v>
      </c>
      <c r="D103" s="57" t="s">
        <v>106</v>
      </c>
      <c r="E103" s="2">
        <f>E104+E105</f>
        <v>10349.284</v>
      </c>
      <c r="F103" s="2">
        <f>F104+F105</f>
        <v>10349.284</v>
      </c>
      <c r="G103" s="2">
        <f t="shared" si="8"/>
        <v>0</v>
      </c>
      <c r="H103" s="2">
        <f>H104+H105</f>
        <v>10287.434999999999</v>
      </c>
      <c r="I103" s="77">
        <f t="shared" si="12"/>
        <v>99.402000000000001</v>
      </c>
      <c r="J103" s="56">
        <v>3</v>
      </c>
      <c r="K103" s="56">
        <v>3</v>
      </c>
      <c r="L103" s="56">
        <f t="shared" si="13"/>
        <v>100</v>
      </c>
      <c r="M103" s="56">
        <v>5</v>
      </c>
      <c r="N103" s="56">
        <v>5</v>
      </c>
      <c r="O103" s="56">
        <v>6</v>
      </c>
      <c r="P103" s="56">
        <v>6</v>
      </c>
      <c r="Q103" s="58" t="s">
        <v>96</v>
      </c>
    </row>
    <row r="104" spans="1:17" ht="22.5">
      <c r="A104" s="161"/>
      <c r="B104" s="149"/>
      <c r="C104" s="175"/>
      <c r="D104" s="57" t="s">
        <v>108</v>
      </c>
      <c r="E104" s="2">
        <v>0</v>
      </c>
      <c r="F104" s="2">
        <v>0</v>
      </c>
      <c r="G104" s="2">
        <f t="shared" si="8"/>
        <v>0</v>
      </c>
      <c r="H104" s="2">
        <f t="shared" si="8"/>
        <v>0</v>
      </c>
      <c r="I104" s="77" t="s">
        <v>133</v>
      </c>
      <c r="J104" s="56"/>
      <c r="K104" s="56"/>
      <c r="L104" s="56"/>
      <c r="M104" s="56"/>
      <c r="N104" s="56"/>
      <c r="O104" s="56"/>
      <c r="P104" s="56"/>
      <c r="Q104" s="63"/>
    </row>
    <row r="105" spans="1:17" ht="33.75" customHeight="1">
      <c r="A105" s="161"/>
      <c r="B105" s="149"/>
      <c r="C105" s="175"/>
      <c r="D105" s="53" t="s">
        <v>107</v>
      </c>
      <c r="E105" s="2">
        <v>10349.284</v>
      </c>
      <c r="F105" s="2">
        <v>10349.284</v>
      </c>
      <c r="G105" s="2">
        <f t="shared" si="8"/>
        <v>0</v>
      </c>
      <c r="H105" s="2">
        <v>10287.434999999999</v>
      </c>
      <c r="I105" s="77">
        <f t="shared" si="12"/>
        <v>99.402000000000001</v>
      </c>
      <c r="J105" s="56"/>
      <c r="K105" s="56"/>
      <c r="L105" s="56"/>
      <c r="M105" s="56"/>
      <c r="N105" s="56"/>
      <c r="O105" s="56"/>
      <c r="P105" s="56"/>
      <c r="Q105" s="63"/>
    </row>
    <row r="106" spans="1:17" ht="22.5" hidden="1" customHeight="1">
      <c r="A106" s="161"/>
      <c r="B106" s="149"/>
      <c r="C106" s="176"/>
      <c r="D106" s="53" t="s">
        <v>119</v>
      </c>
      <c r="E106" s="2">
        <v>0</v>
      </c>
      <c r="F106" s="2">
        <v>0</v>
      </c>
      <c r="G106" s="2">
        <f t="shared" si="8"/>
        <v>0</v>
      </c>
      <c r="H106" s="2">
        <v>0</v>
      </c>
      <c r="I106" s="77" t="s">
        <v>133</v>
      </c>
      <c r="J106" s="56"/>
      <c r="K106" s="56"/>
      <c r="L106" s="56"/>
      <c r="M106" s="56"/>
      <c r="N106" s="56"/>
      <c r="O106" s="56"/>
      <c r="P106" s="56"/>
      <c r="Q106" s="63"/>
    </row>
    <row r="107" spans="1:17" ht="12.75" customHeight="1">
      <c r="A107" s="161"/>
      <c r="B107" s="149" t="s">
        <v>21</v>
      </c>
      <c r="C107" s="174" t="s">
        <v>181</v>
      </c>
      <c r="D107" s="57" t="s">
        <v>106</v>
      </c>
      <c r="E107" s="2">
        <f>E108+E109</f>
        <v>84377.463000000003</v>
      </c>
      <c r="F107" s="2">
        <f>F108+F109</f>
        <v>82165.600000000006</v>
      </c>
      <c r="G107" s="2">
        <f t="shared" si="8"/>
        <v>-2211.8629999999976</v>
      </c>
      <c r="H107" s="2">
        <f>H108+H109</f>
        <v>80455.629000000001</v>
      </c>
      <c r="I107" s="77">
        <f t="shared" si="12"/>
        <v>97.918999999999997</v>
      </c>
      <c r="J107" s="56">
        <v>2</v>
      </c>
      <c r="K107" s="56">
        <v>1</v>
      </c>
      <c r="L107" s="56">
        <f t="shared" si="13"/>
        <v>50</v>
      </c>
      <c r="M107" s="56">
        <v>2</v>
      </c>
      <c r="N107" s="56">
        <v>2</v>
      </c>
      <c r="O107" s="56">
        <v>4</v>
      </c>
      <c r="P107" s="56">
        <v>3</v>
      </c>
      <c r="Q107" s="63" t="s">
        <v>96</v>
      </c>
    </row>
    <row r="108" spans="1:17" ht="22.5" customHeight="1">
      <c r="A108" s="161"/>
      <c r="B108" s="149"/>
      <c r="C108" s="175"/>
      <c r="D108" s="57" t="s">
        <v>108</v>
      </c>
      <c r="E108" s="2">
        <v>0</v>
      </c>
      <c r="F108" s="2">
        <v>0</v>
      </c>
      <c r="G108" s="2">
        <f t="shared" si="8"/>
        <v>0</v>
      </c>
      <c r="H108" s="2">
        <v>0</v>
      </c>
      <c r="I108" s="77" t="s">
        <v>133</v>
      </c>
      <c r="J108" s="56"/>
      <c r="K108" s="56"/>
      <c r="L108" s="56"/>
      <c r="M108" s="56"/>
      <c r="N108" s="56"/>
      <c r="O108" s="56"/>
      <c r="P108" s="56"/>
      <c r="Q108" s="63"/>
    </row>
    <row r="109" spans="1:17" ht="33" customHeight="1">
      <c r="A109" s="161"/>
      <c r="B109" s="149"/>
      <c r="C109" s="175"/>
      <c r="D109" s="57" t="s">
        <v>107</v>
      </c>
      <c r="E109" s="61">
        <v>84377.463000000003</v>
      </c>
      <c r="F109" s="61">
        <v>82165.600000000006</v>
      </c>
      <c r="G109" s="61">
        <f t="shared" si="8"/>
        <v>-2211.8629999999976</v>
      </c>
      <c r="H109" s="61">
        <v>80455.629000000001</v>
      </c>
      <c r="I109" s="79">
        <f t="shared" si="12"/>
        <v>97.918999999999997</v>
      </c>
      <c r="J109" s="56"/>
      <c r="K109" s="56"/>
      <c r="L109" s="56"/>
      <c r="M109" s="56"/>
      <c r="N109" s="56"/>
      <c r="O109" s="56"/>
      <c r="P109" s="56"/>
      <c r="Q109" s="63"/>
    </row>
    <row r="110" spans="1:17" ht="3" hidden="1" customHeight="1">
      <c r="A110" s="161"/>
      <c r="B110" s="149"/>
      <c r="C110" s="176"/>
      <c r="D110" s="53" t="s">
        <v>119</v>
      </c>
      <c r="E110" s="2">
        <v>0</v>
      </c>
      <c r="F110" s="2">
        <v>0</v>
      </c>
      <c r="G110" s="2">
        <f t="shared" si="8"/>
        <v>0</v>
      </c>
      <c r="H110" s="2">
        <v>0</v>
      </c>
      <c r="I110" s="77" t="s">
        <v>133</v>
      </c>
      <c r="J110" s="56"/>
      <c r="K110" s="56"/>
      <c r="L110" s="56"/>
      <c r="M110" s="56"/>
      <c r="N110" s="56"/>
      <c r="O110" s="56"/>
      <c r="P110" s="56"/>
      <c r="Q110" s="58"/>
    </row>
    <row r="111" spans="1:17" s="78" customFormat="1" ht="18.75" customHeight="1">
      <c r="A111" s="158">
        <v>5</v>
      </c>
      <c r="B111" s="156" t="s">
        <v>126</v>
      </c>
      <c r="C111" s="148" t="s">
        <v>181</v>
      </c>
      <c r="D111" s="67" t="s">
        <v>106</v>
      </c>
      <c r="E111" s="39">
        <f>E114+E117+E120+E123</f>
        <v>18066.236000000001</v>
      </c>
      <c r="F111" s="39">
        <f>F114+F117+F120+F123</f>
        <v>18186.236000000001</v>
      </c>
      <c r="G111" s="39">
        <f t="shared" ref="G111" si="14">G112+G113</f>
        <v>120</v>
      </c>
      <c r="H111" s="39">
        <f>H114+H117+H120+H123</f>
        <v>18063.717000000001</v>
      </c>
      <c r="I111" s="77">
        <f t="shared" si="12"/>
        <v>99.325999999999993</v>
      </c>
      <c r="J111" s="52">
        <v>15</v>
      </c>
      <c r="K111" s="52">
        <v>15</v>
      </c>
      <c r="L111" s="72">
        <f t="shared" si="13"/>
        <v>100</v>
      </c>
      <c r="M111" s="52">
        <v>15</v>
      </c>
      <c r="N111" s="52">
        <v>15</v>
      </c>
      <c r="O111" s="52">
        <v>15</v>
      </c>
      <c r="P111" s="52">
        <v>15</v>
      </c>
      <c r="Q111" s="142" t="s">
        <v>143</v>
      </c>
    </row>
    <row r="112" spans="1:17" s="78" customFormat="1" ht="26.25" customHeight="1">
      <c r="A112" s="158"/>
      <c r="B112" s="156"/>
      <c r="C112" s="148"/>
      <c r="D112" s="57" t="s">
        <v>108</v>
      </c>
      <c r="E112" s="2">
        <v>0</v>
      </c>
      <c r="F112" s="2">
        <v>0</v>
      </c>
      <c r="G112" s="2">
        <f t="shared" ref="G112:G180" si="15">F112-E112</f>
        <v>0</v>
      </c>
      <c r="H112" s="2">
        <v>0</v>
      </c>
      <c r="I112" s="77" t="s">
        <v>133</v>
      </c>
      <c r="J112" s="55">
        <v>2</v>
      </c>
      <c r="K112" s="56">
        <v>2</v>
      </c>
      <c r="L112" s="56"/>
      <c r="M112" s="56"/>
      <c r="N112" s="56"/>
      <c r="O112" s="56"/>
      <c r="P112" s="56"/>
      <c r="Q112" s="143"/>
    </row>
    <row r="113" spans="1:17" s="78" customFormat="1" ht="29.25" customHeight="1">
      <c r="A113" s="158"/>
      <c r="B113" s="156"/>
      <c r="C113" s="148"/>
      <c r="D113" s="57" t="s">
        <v>107</v>
      </c>
      <c r="E113" s="61">
        <f>E116+E119+E122+E125</f>
        <v>18066.236000000001</v>
      </c>
      <c r="F113" s="61">
        <f>F116+F119+F122+F125</f>
        <v>18186.236000000001</v>
      </c>
      <c r="G113" s="61">
        <f t="shared" si="15"/>
        <v>120</v>
      </c>
      <c r="H113" s="61">
        <f>H116+H119+H122+H125</f>
        <v>18063.717000000001</v>
      </c>
      <c r="I113" s="79">
        <f t="shared" si="12"/>
        <v>99.325999999999993</v>
      </c>
      <c r="J113" s="74"/>
      <c r="K113" s="74"/>
      <c r="L113" s="56"/>
      <c r="M113" s="56"/>
      <c r="N113" s="56"/>
      <c r="O113" s="56"/>
      <c r="P113" s="56"/>
      <c r="Q113" s="144"/>
    </row>
    <row r="114" spans="1:17" s="80" customFormat="1" ht="12" customHeight="1">
      <c r="A114" s="158"/>
      <c r="B114" s="149" t="s">
        <v>134</v>
      </c>
      <c r="C114" s="154" t="s">
        <v>181</v>
      </c>
      <c r="D114" s="57" t="s">
        <v>106</v>
      </c>
      <c r="E114" s="2">
        <f t="shared" ref="E114:F114" si="16">E115+E116</f>
        <v>20</v>
      </c>
      <c r="F114" s="2">
        <f t="shared" si="16"/>
        <v>20</v>
      </c>
      <c r="G114" s="2">
        <f t="shared" si="15"/>
        <v>0</v>
      </c>
      <c r="H114" s="2">
        <f>H115+H116</f>
        <v>20</v>
      </c>
      <c r="I114" s="77">
        <f t="shared" si="12"/>
        <v>100</v>
      </c>
      <c r="J114" s="56">
        <v>2</v>
      </c>
      <c r="K114" s="56">
        <v>2</v>
      </c>
      <c r="L114" s="56">
        <f t="shared" si="13"/>
        <v>100</v>
      </c>
      <c r="M114" s="56">
        <v>3</v>
      </c>
      <c r="N114" s="56">
        <v>3</v>
      </c>
      <c r="O114" s="56">
        <v>3</v>
      </c>
      <c r="P114" s="56">
        <v>3</v>
      </c>
      <c r="Q114" s="58" t="s">
        <v>96</v>
      </c>
    </row>
    <row r="115" spans="1:17" s="80" customFormat="1" ht="34.5" customHeight="1">
      <c r="A115" s="158"/>
      <c r="B115" s="149"/>
      <c r="C115" s="154"/>
      <c r="D115" s="53" t="s">
        <v>108</v>
      </c>
      <c r="E115" s="2">
        <v>0</v>
      </c>
      <c r="F115" s="2">
        <v>0</v>
      </c>
      <c r="G115" s="2">
        <f t="shared" si="15"/>
        <v>0</v>
      </c>
      <c r="H115" s="2">
        <v>0</v>
      </c>
      <c r="I115" s="77" t="s">
        <v>133</v>
      </c>
      <c r="J115" s="74"/>
      <c r="K115" s="74"/>
      <c r="L115" s="56"/>
      <c r="M115" s="56"/>
      <c r="N115" s="56"/>
      <c r="O115" s="56"/>
      <c r="P115" s="56"/>
      <c r="Q115" s="58"/>
    </row>
    <row r="116" spans="1:17" s="80" customFormat="1" ht="33.75" customHeight="1">
      <c r="A116" s="158"/>
      <c r="B116" s="149"/>
      <c r="C116" s="154"/>
      <c r="D116" s="57" t="s">
        <v>107</v>
      </c>
      <c r="E116" s="61">
        <v>20</v>
      </c>
      <c r="F116" s="61">
        <v>20</v>
      </c>
      <c r="G116" s="61">
        <f t="shared" si="15"/>
        <v>0</v>
      </c>
      <c r="H116" s="61">
        <v>20</v>
      </c>
      <c r="I116" s="79">
        <f t="shared" si="12"/>
        <v>100</v>
      </c>
      <c r="J116" s="74"/>
      <c r="K116" s="74"/>
      <c r="L116" s="56"/>
      <c r="M116" s="56"/>
      <c r="N116" s="56"/>
      <c r="O116" s="56"/>
      <c r="P116" s="56"/>
      <c r="Q116" s="58"/>
    </row>
    <row r="117" spans="1:17" s="80" customFormat="1" ht="17.25" customHeight="1">
      <c r="A117" s="158"/>
      <c r="B117" s="149" t="s">
        <v>135</v>
      </c>
      <c r="C117" s="154" t="s">
        <v>181</v>
      </c>
      <c r="D117" s="57" t="s">
        <v>106</v>
      </c>
      <c r="E117" s="2">
        <f t="shared" ref="E117:F117" si="17">E118+E119</f>
        <v>7345.6790000000001</v>
      </c>
      <c r="F117" s="2">
        <f t="shared" si="17"/>
        <v>7345.6790000000001</v>
      </c>
      <c r="G117" s="2">
        <f t="shared" si="15"/>
        <v>0</v>
      </c>
      <c r="H117" s="2">
        <f>H118+H119</f>
        <v>7342.0540000000001</v>
      </c>
      <c r="I117" s="77">
        <f t="shared" si="12"/>
        <v>99.950999999999993</v>
      </c>
      <c r="J117" s="56">
        <v>8</v>
      </c>
      <c r="K117" s="56">
        <v>8</v>
      </c>
      <c r="L117" s="56">
        <f t="shared" si="13"/>
        <v>100</v>
      </c>
      <c r="M117" s="56">
        <v>3</v>
      </c>
      <c r="N117" s="56">
        <v>3</v>
      </c>
      <c r="O117" s="56">
        <v>3</v>
      </c>
      <c r="P117" s="56">
        <v>3</v>
      </c>
      <c r="Q117" s="58" t="s">
        <v>96</v>
      </c>
    </row>
    <row r="118" spans="1:17" s="80" customFormat="1" ht="23.25" customHeight="1">
      <c r="A118" s="158"/>
      <c r="B118" s="149"/>
      <c r="C118" s="154"/>
      <c r="D118" s="57" t="s">
        <v>108</v>
      </c>
      <c r="E118" s="2">
        <v>0</v>
      </c>
      <c r="F118" s="2">
        <v>0</v>
      </c>
      <c r="G118" s="2">
        <f t="shared" si="15"/>
        <v>0</v>
      </c>
      <c r="H118" s="2">
        <v>0</v>
      </c>
      <c r="I118" s="77" t="s">
        <v>133</v>
      </c>
      <c r="J118" s="56"/>
      <c r="K118" s="56"/>
      <c r="L118" s="56"/>
      <c r="M118" s="56"/>
      <c r="N118" s="56"/>
      <c r="O118" s="56"/>
      <c r="P118" s="56"/>
      <c r="Q118" s="58"/>
    </row>
    <row r="119" spans="1:17" s="80" customFormat="1" ht="40.5" customHeight="1">
      <c r="A119" s="158"/>
      <c r="B119" s="149"/>
      <c r="C119" s="154"/>
      <c r="D119" s="57" t="s">
        <v>107</v>
      </c>
      <c r="E119" s="61">
        <v>7345.6790000000001</v>
      </c>
      <c r="F119" s="61">
        <v>7345.6790000000001</v>
      </c>
      <c r="G119" s="61">
        <f t="shared" si="15"/>
        <v>0</v>
      </c>
      <c r="H119" s="61">
        <v>7342.0540000000001</v>
      </c>
      <c r="I119" s="79">
        <f t="shared" si="12"/>
        <v>99.950999999999993</v>
      </c>
      <c r="J119" s="74"/>
      <c r="K119" s="56"/>
      <c r="L119" s="56"/>
      <c r="M119" s="56"/>
      <c r="N119" s="56"/>
      <c r="O119" s="56"/>
      <c r="P119" s="56"/>
      <c r="Q119" s="58"/>
    </row>
    <row r="120" spans="1:17" s="80" customFormat="1" ht="17.25" customHeight="1">
      <c r="A120" s="158"/>
      <c r="B120" s="149" t="s">
        <v>136</v>
      </c>
      <c r="C120" s="154" t="s">
        <v>181</v>
      </c>
      <c r="D120" s="57" t="s">
        <v>106</v>
      </c>
      <c r="E120" s="2">
        <f t="shared" ref="E120:F120" si="18">E121+E122</f>
        <v>60</v>
      </c>
      <c r="F120" s="2">
        <f t="shared" si="18"/>
        <v>60</v>
      </c>
      <c r="G120" s="2">
        <f t="shared" si="15"/>
        <v>0</v>
      </c>
      <c r="H120" s="2">
        <f>H121+H122</f>
        <v>60</v>
      </c>
      <c r="I120" s="81">
        <f t="shared" si="12"/>
        <v>100</v>
      </c>
      <c r="J120" s="56">
        <v>1</v>
      </c>
      <c r="K120" s="56">
        <v>1</v>
      </c>
      <c r="L120" s="56">
        <f t="shared" si="13"/>
        <v>100</v>
      </c>
      <c r="M120" s="56">
        <v>2</v>
      </c>
      <c r="N120" s="56">
        <v>2</v>
      </c>
      <c r="O120" s="56">
        <v>2</v>
      </c>
      <c r="P120" s="56">
        <v>2</v>
      </c>
      <c r="Q120" s="58" t="s">
        <v>96</v>
      </c>
    </row>
    <row r="121" spans="1:17" s="80" customFormat="1" ht="22.5">
      <c r="A121" s="158"/>
      <c r="B121" s="149"/>
      <c r="C121" s="154"/>
      <c r="D121" s="57" t="s">
        <v>108</v>
      </c>
      <c r="E121" s="2">
        <v>0</v>
      </c>
      <c r="F121" s="2">
        <v>0</v>
      </c>
      <c r="G121" s="2">
        <f t="shared" si="15"/>
        <v>0</v>
      </c>
      <c r="H121" s="2">
        <v>0</v>
      </c>
      <c r="I121" s="77" t="s">
        <v>133</v>
      </c>
      <c r="J121" s="56"/>
      <c r="K121" s="56"/>
      <c r="L121" s="56"/>
      <c r="M121" s="56"/>
      <c r="N121" s="56"/>
      <c r="O121" s="56"/>
      <c r="P121" s="56"/>
      <c r="Q121" s="63"/>
    </row>
    <row r="122" spans="1:17" s="80" customFormat="1" ht="27.75" customHeight="1">
      <c r="A122" s="158"/>
      <c r="B122" s="149"/>
      <c r="C122" s="154"/>
      <c r="D122" s="57" t="s">
        <v>107</v>
      </c>
      <c r="E122" s="61">
        <v>60</v>
      </c>
      <c r="F122" s="61">
        <v>60</v>
      </c>
      <c r="G122" s="61">
        <f t="shared" si="15"/>
        <v>0</v>
      </c>
      <c r="H122" s="61">
        <v>60</v>
      </c>
      <c r="I122" s="82">
        <f t="shared" ref="I122:I185" si="19">ROUND(H122/F122 *100,3)</f>
        <v>100</v>
      </c>
      <c r="J122" s="56"/>
      <c r="K122" s="56"/>
      <c r="L122" s="56"/>
      <c r="M122" s="56"/>
      <c r="N122" s="56"/>
      <c r="O122" s="56"/>
      <c r="P122" s="56"/>
      <c r="Q122" s="63"/>
    </row>
    <row r="123" spans="1:17" s="80" customFormat="1" ht="16.5" customHeight="1">
      <c r="A123" s="158"/>
      <c r="B123" s="149" t="s">
        <v>146</v>
      </c>
      <c r="C123" s="154" t="s">
        <v>181</v>
      </c>
      <c r="D123" s="57" t="s">
        <v>106</v>
      </c>
      <c r="E123" s="2">
        <f t="shared" ref="E123:F123" si="20">E124+E125</f>
        <v>10640.557000000001</v>
      </c>
      <c r="F123" s="2">
        <f t="shared" si="20"/>
        <v>10760.557000000001</v>
      </c>
      <c r="G123" s="2">
        <f t="shared" si="15"/>
        <v>120</v>
      </c>
      <c r="H123" s="2">
        <f>H124+H125</f>
        <v>10641.663</v>
      </c>
      <c r="I123" s="77">
        <f t="shared" si="19"/>
        <v>98.894999999999996</v>
      </c>
      <c r="J123" s="56">
        <v>2</v>
      </c>
      <c r="K123" s="56">
        <v>2</v>
      </c>
      <c r="L123" s="56">
        <f t="shared" si="13"/>
        <v>100</v>
      </c>
      <c r="M123" s="56">
        <v>7</v>
      </c>
      <c r="N123" s="56">
        <v>7</v>
      </c>
      <c r="O123" s="56">
        <v>7</v>
      </c>
      <c r="P123" s="56">
        <v>7</v>
      </c>
      <c r="Q123" s="63" t="s">
        <v>96</v>
      </c>
    </row>
    <row r="124" spans="1:17" s="80" customFormat="1" ht="22.5">
      <c r="A124" s="158"/>
      <c r="B124" s="149"/>
      <c r="C124" s="154"/>
      <c r="D124" s="57" t="s">
        <v>108</v>
      </c>
      <c r="E124" s="2">
        <v>0</v>
      </c>
      <c r="F124" s="2">
        <v>0</v>
      </c>
      <c r="G124" s="2">
        <f t="shared" si="15"/>
        <v>0</v>
      </c>
      <c r="H124" s="2">
        <v>0</v>
      </c>
      <c r="I124" s="77" t="s">
        <v>133</v>
      </c>
      <c r="J124" s="56"/>
      <c r="K124" s="56"/>
      <c r="L124" s="56"/>
      <c r="M124" s="56"/>
      <c r="N124" s="56"/>
      <c r="O124" s="56"/>
      <c r="P124" s="56"/>
      <c r="Q124" s="63"/>
    </row>
    <row r="125" spans="1:17" s="80" customFormat="1" ht="90" customHeight="1">
      <c r="A125" s="158"/>
      <c r="B125" s="149"/>
      <c r="C125" s="154"/>
      <c r="D125" s="57" t="s">
        <v>107</v>
      </c>
      <c r="E125" s="61">
        <v>10640.557000000001</v>
      </c>
      <c r="F125" s="61">
        <v>10760.557000000001</v>
      </c>
      <c r="G125" s="61">
        <f t="shared" si="15"/>
        <v>120</v>
      </c>
      <c r="H125" s="61">
        <v>10641.663</v>
      </c>
      <c r="I125" s="79">
        <f t="shared" si="19"/>
        <v>98.894999999999996</v>
      </c>
      <c r="J125" s="74"/>
      <c r="K125" s="56"/>
      <c r="L125" s="56"/>
      <c r="M125" s="56"/>
      <c r="N125" s="56"/>
      <c r="O125" s="56"/>
      <c r="P125" s="56"/>
      <c r="Q125" s="58"/>
    </row>
    <row r="126" spans="1:17" s="78" customFormat="1" ht="11.25">
      <c r="A126" s="161">
        <v>6</v>
      </c>
      <c r="B126" s="156" t="s">
        <v>22</v>
      </c>
      <c r="C126" s="148" t="s">
        <v>161</v>
      </c>
      <c r="D126" s="39" t="s">
        <v>106</v>
      </c>
      <c r="E126" s="39">
        <f>SUM(E127:E130)</f>
        <v>2499043.3030000003</v>
      </c>
      <c r="F126" s="39">
        <f t="shared" ref="F126:H126" si="21">SUM(F127:F130)</f>
        <v>2499043.406</v>
      </c>
      <c r="G126" s="39">
        <f t="shared" si="21"/>
        <v>0.10300000000279397</v>
      </c>
      <c r="H126" s="39">
        <f t="shared" si="21"/>
        <v>2444848.1460000002</v>
      </c>
      <c r="I126" s="83">
        <f t="shared" si="19"/>
        <v>97.831000000000003</v>
      </c>
      <c r="J126" s="52">
        <v>42</v>
      </c>
      <c r="K126" s="52">
        <v>32</v>
      </c>
      <c r="L126" s="18">
        <f t="shared" si="13"/>
        <v>76.19047619047619</v>
      </c>
      <c r="M126" s="52">
        <v>23</v>
      </c>
      <c r="N126" s="52">
        <v>23</v>
      </c>
      <c r="O126" s="52">
        <v>36</v>
      </c>
      <c r="P126" s="52">
        <v>34</v>
      </c>
      <c r="Q126" s="142" t="s">
        <v>143</v>
      </c>
    </row>
    <row r="127" spans="1:17" s="78" customFormat="1" ht="22.5">
      <c r="A127" s="161"/>
      <c r="B127" s="156"/>
      <c r="C127" s="148"/>
      <c r="D127" s="57" t="s">
        <v>108</v>
      </c>
      <c r="E127" s="2">
        <f t="shared" ref="E127:F130" si="22">E132+E137+E142</f>
        <v>695775.93200000003</v>
      </c>
      <c r="F127" s="2">
        <f t="shared" si="22"/>
        <v>695776.03500000003</v>
      </c>
      <c r="G127" s="2">
        <f t="shared" si="15"/>
        <v>0.10300000000279397</v>
      </c>
      <c r="H127" s="2">
        <f>H132+H137+H142</f>
        <v>685251.50300000003</v>
      </c>
      <c r="I127" s="77">
        <f t="shared" si="19"/>
        <v>98.486999999999995</v>
      </c>
      <c r="J127" s="55">
        <v>6</v>
      </c>
      <c r="K127" s="56">
        <v>4</v>
      </c>
      <c r="L127" s="56"/>
      <c r="M127" s="52"/>
      <c r="N127" s="52"/>
      <c r="O127" s="52"/>
      <c r="P127" s="52"/>
      <c r="Q127" s="184"/>
    </row>
    <row r="128" spans="1:17" s="78" customFormat="1" ht="16.5" customHeight="1">
      <c r="A128" s="161"/>
      <c r="B128" s="156"/>
      <c r="C128" s="148"/>
      <c r="D128" s="57" t="s">
        <v>107</v>
      </c>
      <c r="E128" s="2">
        <f t="shared" si="22"/>
        <v>1490417.047</v>
      </c>
      <c r="F128" s="2">
        <f t="shared" si="22"/>
        <v>1490417.047</v>
      </c>
      <c r="G128" s="2">
        <f t="shared" si="15"/>
        <v>0</v>
      </c>
      <c r="H128" s="2">
        <f>H133+H138+H143</f>
        <v>1441405.662</v>
      </c>
      <c r="I128" s="77">
        <f t="shared" si="19"/>
        <v>96.712000000000003</v>
      </c>
      <c r="J128" s="52"/>
      <c r="K128" s="52"/>
      <c r="L128" s="56"/>
      <c r="M128" s="52"/>
      <c r="N128" s="52"/>
      <c r="O128" s="52"/>
      <c r="P128" s="52"/>
      <c r="Q128" s="184"/>
    </row>
    <row r="129" spans="1:17" s="78" customFormat="1" ht="11.25">
      <c r="A129" s="161"/>
      <c r="B129" s="156"/>
      <c r="C129" s="148"/>
      <c r="D129" s="57" t="s">
        <v>121</v>
      </c>
      <c r="E129" s="2">
        <f t="shared" si="22"/>
        <v>120306.25899999999</v>
      </c>
      <c r="F129" s="2">
        <f t="shared" si="22"/>
        <v>120306.25899999999</v>
      </c>
      <c r="G129" s="2">
        <f t="shared" si="15"/>
        <v>0</v>
      </c>
      <c r="H129" s="2">
        <f>H134+H139+H144</f>
        <v>121791.91500000001</v>
      </c>
      <c r="I129" s="84">
        <f t="shared" si="19"/>
        <v>101.235</v>
      </c>
      <c r="J129" s="52"/>
      <c r="K129" s="52"/>
      <c r="L129" s="56"/>
      <c r="M129" s="52"/>
      <c r="N129" s="52"/>
      <c r="O129" s="52"/>
      <c r="P129" s="52"/>
      <c r="Q129" s="184"/>
    </row>
    <row r="130" spans="1:17" s="78" customFormat="1" ht="69" customHeight="1">
      <c r="A130" s="161"/>
      <c r="B130" s="156"/>
      <c r="C130" s="148"/>
      <c r="D130" s="57" t="s">
        <v>119</v>
      </c>
      <c r="E130" s="61">
        <f t="shared" si="22"/>
        <v>192544.065</v>
      </c>
      <c r="F130" s="61">
        <f t="shared" si="22"/>
        <v>192544.065</v>
      </c>
      <c r="G130" s="61">
        <f t="shared" si="15"/>
        <v>0</v>
      </c>
      <c r="H130" s="61">
        <f>H135+H140+H145</f>
        <v>196399.06599999999</v>
      </c>
      <c r="I130" s="94">
        <f t="shared" si="19"/>
        <v>102.002</v>
      </c>
      <c r="J130" s="52"/>
      <c r="K130" s="52"/>
      <c r="L130" s="56"/>
      <c r="M130" s="52"/>
      <c r="N130" s="52"/>
      <c r="O130" s="52"/>
      <c r="P130" s="52"/>
      <c r="Q130" s="185"/>
    </row>
    <row r="131" spans="1:17" s="80" customFormat="1" ht="11.25" customHeight="1">
      <c r="A131" s="161"/>
      <c r="B131" s="149" t="s">
        <v>24</v>
      </c>
      <c r="C131" s="151" t="s">
        <v>161</v>
      </c>
      <c r="D131" s="57" t="s">
        <v>106</v>
      </c>
      <c r="E131" s="2">
        <f t="shared" ref="E131:H131" si="23">SUM(E132:E135)</f>
        <v>1987899.0250000001</v>
      </c>
      <c r="F131" s="2">
        <f t="shared" si="23"/>
        <v>1987899.1280000003</v>
      </c>
      <c r="G131" s="2">
        <f t="shared" si="15"/>
        <v>0.10300000011920929</v>
      </c>
      <c r="H131" s="2">
        <f t="shared" si="23"/>
        <v>1947823.3429999999</v>
      </c>
      <c r="I131" s="84">
        <f t="shared" si="19"/>
        <v>97.983999999999995</v>
      </c>
      <c r="J131" s="56">
        <v>28</v>
      </c>
      <c r="K131" s="56">
        <v>21</v>
      </c>
      <c r="L131" s="60">
        <f t="shared" si="13"/>
        <v>75</v>
      </c>
      <c r="M131" s="56">
        <v>11</v>
      </c>
      <c r="N131" s="56">
        <v>11</v>
      </c>
      <c r="O131" s="56">
        <v>21</v>
      </c>
      <c r="P131" s="56">
        <v>20</v>
      </c>
      <c r="Q131" s="58" t="s">
        <v>96</v>
      </c>
    </row>
    <row r="132" spans="1:17" s="80" customFormat="1" ht="22.5">
      <c r="A132" s="161"/>
      <c r="B132" s="149"/>
      <c r="C132" s="151"/>
      <c r="D132" s="57" t="s">
        <v>108</v>
      </c>
      <c r="E132" s="2">
        <v>679567.1</v>
      </c>
      <c r="F132" s="2">
        <v>679567.20299999998</v>
      </c>
      <c r="G132" s="2">
        <f t="shared" si="15"/>
        <v>0.10300000000279397</v>
      </c>
      <c r="H132" s="2">
        <v>669042.67099999997</v>
      </c>
      <c r="I132" s="84">
        <f t="shared" si="19"/>
        <v>98.450999999999993</v>
      </c>
      <c r="J132" s="56"/>
      <c r="K132" s="56"/>
      <c r="L132" s="56"/>
      <c r="M132" s="56"/>
      <c r="N132" s="56"/>
      <c r="O132" s="56"/>
      <c r="P132" s="56"/>
      <c r="Q132" s="58"/>
    </row>
    <row r="133" spans="1:17" s="80" customFormat="1" ht="17.25" customHeight="1">
      <c r="A133" s="161"/>
      <c r="B133" s="149"/>
      <c r="C133" s="151"/>
      <c r="D133" s="57" t="s">
        <v>107</v>
      </c>
      <c r="E133" s="2">
        <v>1002279.991</v>
      </c>
      <c r="F133" s="59">
        <v>1002279.991</v>
      </c>
      <c r="G133" s="2">
        <f t="shared" si="15"/>
        <v>0</v>
      </c>
      <c r="H133" s="2">
        <v>967322.96100000001</v>
      </c>
      <c r="I133" s="84">
        <f t="shared" si="19"/>
        <v>96.512</v>
      </c>
      <c r="J133" s="56"/>
      <c r="K133" s="56"/>
      <c r="L133" s="56"/>
      <c r="M133" s="56"/>
      <c r="N133" s="56"/>
      <c r="O133" s="56"/>
      <c r="P133" s="56"/>
      <c r="Q133" s="58"/>
    </row>
    <row r="134" spans="1:17" s="80" customFormat="1" ht="11.25">
      <c r="A134" s="161"/>
      <c r="B134" s="149"/>
      <c r="C134" s="151"/>
      <c r="D134" s="57" t="s">
        <v>121</v>
      </c>
      <c r="E134" s="2">
        <v>118910.81299999999</v>
      </c>
      <c r="F134" s="2">
        <v>118910.81299999999</v>
      </c>
      <c r="G134" s="2">
        <f t="shared" si="15"/>
        <v>0</v>
      </c>
      <c r="H134" s="2">
        <v>120461.58900000001</v>
      </c>
      <c r="I134" s="84">
        <f t="shared" si="19"/>
        <v>101.304</v>
      </c>
      <c r="J134" s="56"/>
      <c r="K134" s="56"/>
      <c r="L134" s="56"/>
      <c r="M134" s="56"/>
      <c r="N134" s="56"/>
      <c r="O134" s="56"/>
      <c r="P134" s="56"/>
      <c r="Q134" s="58"/>
    </row>
    <row r="135" spans="1:17" s="80" customFormat="1" ht="22.5">
      <c r="A135" s="161"/>
      <c r="B135" s="149"/>
      <c r="C135" s="151"/>
      <c r="D135" s="57" t="s">
        <v>119</v>
      </c>
      <c r="E135" s="2">
        <v>187141.12100000001</v>
      </c>
      <c r="F135" s="2">
        <v>187141.12100000001</v>
      </c>
      <c r="G135" s="2">
        <f t="shared" si="15"/>
        <v>0</v>
      </c>
      <c r="H135" s="2">
        <v>190996.122</v>
      </c>
      <c r="I135" s="84">
        <f t="shared" si="19"/>
        <v>102.06</v>
      </c>
      <c r="J135" s="56"/>
      <c r="K135" s="56"/>
      <c r="L135" s="56"/>
      <c r="M135" s="56"/>
      <c r="N135" s="56"/>
      <c r="O135" s="56"/>
      <c r="P135" s="56"/>
      <c r="Q135" s="58"/>
    </row>
    <row r="136" spans="1:17" s="80" customFormat="1" ht="11.25" customHeight="1">
      <c r="A136" s="161"/>
      <c r="B136" s="149" t="s">
        <v>25</v>
      </c>
      <c r="C136" s="151" t="s">
        <v>23</v>
      </c>
      <c r="D136" s="57" t="s">
        <v>106</v>
      </c>
      <c r="E136" s="2">
        <f>SUM(E137:E140)</f>
        <v>506464.27799999999</v>
      </c>
      <c r="F136" s="2">
        <f t="shared" ref="F136:H136" si="24">SUM(F137:F140)</f>
        <v>506464.27799999999</v>
      </c>
      <c r="G136" s="2">
        <f t="shared" si="15"/>
        <v>0</v>
      </c>
      <c r="H136" s="2">
        <f t="shared" si="24"/>
        <v>493294.80300000001</v>
      </c>
      <c r="I136" s="84">
        <f t="shared" ref="I136:I140" si="25">ROUND(H136/F136 *100,3)</f>
        <v>97.4</v>
      </c>
      <c r="J136" s="56">
        <v>7</v>
      </c>
      <c r="K136" s="56">
        <v>6</v>
      </c>
      <c r="L136" s="17">
        <f t="shared" ref="L136" si="26">K136*100/J136</f>
        <v>85.714285714285708</v>
      </c>
      <c r="M136" s="56">
        <v>7</v>
      </c>
      <c r="N136" s="56">
        <v>7</v>
      </c>
      <c r="O136" s="56">
        <v>9</v>
      </c>
      <c r="P136" s="56">
        <v>9</v>
      </c>
      <c r="Q136" s="58" t="s">
        <v>96</v>
      </c>
    </row>
    <row r="137" spans="1:17" s="80" customFormat="1" ht="22.5">
      <c r="A137" s="161"/>
      <c r="B137" s="149"/>
      <c r="C137" s="151"/>
      <c r="D137" s="57" t="s">
        <v>108</v>
      </c>
      <c r="E137" s="2">
        <v>16208.832</v>
      </c>
      <c r="F137" s="2">
        <v>16208.832</v>
      </c>
      <c r="G137" s="2">
        <f t="shared" si="15"/>
        <v>0</v>
      </c>
      <c r="H137" s="2">
        <v>16208.832</v>
      </c>
      <c r="I137" s="84">
        <f t="shared" si="25"/>
        <v>100</v>
      </c>
      <c r="J137" s="56"/>
      <c r="K137" s="56"/>
      <c r="L137" s="56"/>
      <c r="M137" s="56"/>
      <c r="N137" s="56"/>
      <c r="O137" s="56"/>
      <c r="P137" s="56"/>
      <c r="Q137" s="63"/>
    </row>
    <row r="138" spans="1:17" s="80" customFormat="1" ht="13.5" customHeight="1">
      <c r="A138" s="161"/>
      <c r="B138" s="149"/>
      <c r="C138" s="151"/>
      <c r="D138" s="57" t="s">
        <v>107</v>
      </c>
      <c r="E138" s="2">
        <v>483457.05599999998</v>
      </c>
      <c r="F138" s="59">
        <v>483457.05599999998</v>
      </c>
      <c r="G138" s="2">
        <f t="shared" si="15"/>
        <v>0</v>
      </c>
      <c r="H138" s="2">
        <v>470352.701</v>
      </c>
      <c r="I138" s="84">
        <f t="shared" si="25"/>
        <v>97.289000000000001</v>
      </c>
      <c r="J138" s="56"/>
      <c r="K138" s="56"/>
      <c r="L138" s="56"/>
      <c r="M138" s="56"/>
      <c r="N138" s="56"/>
      <c r="O138" s="56"/>
      <c r="P138" s="56"/>
      <c r="Q138" s="63"/>
    </row>
    <row r="139" spans="1:17" s="80" customFormat="1" ht="11.25">
      <c r="A139" s="161"/>
      <c r="B139" s="149"/>
      <c r="C139" s="151"/>
      <c r="D139" s="57" t="s">
        <v>121</v>
      </c>
      <c r="E139" s="2">
        <v>1395.4459999999999</v>
      </c>
      <c r="F139" s="2">
        <v>1395.4459999999999</v>
      </c>
      <c r="G139" s="2">
        <f t="shared" si="15"/>
        <v>0</v>
      </c>
      <c r="H139" s="2">
        <v>1330.326</v>
      </c>
      <c r="I139" s="84">
        <f t="shared" si="25"/>
        <v>95.332999999999998</v>
      </c>
      <c r="J139" s="56"/>
      <c r="K139" s="56"/>
      <c r="L139" s="56"/>
      <c r="M139" s="56"/>
      <c r="N139" s="56"/>
      <c r="O139" s="56"/>
      <c r="P139" s="56"/>
      <c r="Q139" s="63"/>
    </row>
    <row r="140" spans="1:17" s="80" customFormat="1" ht="22.5">
      <c r="A140" s="161"/>
      <c r="B140" s="149"/>
      <c r="C140" s="151"/>
      <c r="D140" s="57" t="s">
        <v>119</v>
      </c>
      <c r="E140" s="2">
        <v>5402.9440000000004</v>
      </c>
      <c r="F140" s="2">
        <v>5402.9440000000004</v>
      </c>
      <c r="G140" s="2">
        <f t="shared" si="15"/>
        <v>0</v>
      </c>
      <c r="H140" s="2">
        <v>5402.9440000000004</v>
      </c>
      <c r="I140" s="84">
        <f t="shared" si="25"/>
        <v>100</v>
      </c>
      <c r="J140" s="56"/>
      <c r="K140" s="56"/>
      <c r="L140" s="56"/>
      <c r="M140" s="56"/>
      <c r="N140" s="56"/>
      <c r="O140" s="56"/>
      <c r="P140" s="56"/>
      <c r="Q140" s="63"/>
    </row>
    <row r="141" spans="1:17" s="80" customFormat="1" ht="11.25" customHeight="1">
      <c r="A141" s="161"/>
      <c r="B141" s="149" t="s">
        <v>171</v>
      </c>
      <c r="C141" s="151" t="s">
        <v>23</v>
      </c>
      <c r="D141" s="57" t="s">
        <v>106</v>
      </c>
      <c r="E141" s="2">
        <f>SUM(E142:E145)</f>
        <v>4680</v>
      </c>
      <c r="F141" s="2">
        <f t="shared" ref="F141:H141" si="27">SUM(F142:F145)</f>
        <v>4680</v>
      </c>
      <c r="G141" s="2">
        <f t="shared" si="15"/>
        <v>0</v>
      </c>
      <c r="H141" s="2">
        <f t="shared" si="27"/>
        <v>3730</v>
      </c>
      <c r="I141" s="84">
        <f t="shared" si="19"/>
        <v>79.700999999999993</v>
      </c>
      <c r="J141" s="56">
        <v>1</v>
      </c>
      <c r="K141" s="56">
        <v>1</v>
      </c>
      <c r="L141" s="60">
        <f t="shared" si="13"/>
        <v>100</v>
      </c>
      <c r="M141" s="56">
        <v>5</v>
      </c>
      <c r="N141" s="56">
        <v>5</v>
      </c>
      <c r="O141" s="56">
        <v>7</v>
      </c>
      <c r="P141" s="56">
        <v>6</v>
      </c>
      <c r="Q141" s="58" t="s">
        <v>96</v>
      </c>
    </row>
    <row r="142" spans="1:17" s="80" customFormat="1" ht="22.5">
      <c r="A142" s="161"/>
      <c r="B142" s="149"/>
      <c r="C142" s="151"/>
      <c r="D142" s="57" t="s">
        <v>108</v>
      </c>
      <c r="E142" s="2">
        <v>0</v>
      </c>
      <c r="F142" s="2">
        <v>0</v>
      </c>
      <c r="G142" s="2">
        <f t="shared" si="15"/>
        <v>0</v>
      </c>
      <c r="H142" s="2">
        <v>0</v>
      </c>
      <c r="I142" s="84" t="s">
        <v>133</v>
      </c>
      <c r="J142" s="56"/>
      <c r="K142" s="56"/>
      <c r="L142" s="56"/>
      <c r="M142" s="56"/>
      <c r="N142" s="56"/>
      <c r="O142" s="56"/>
      <c r="P142" s="56"/>
      <c r="Q142" s="63"/>
    </row>
    <row r="143" spans="1:17" s="80" customFormat="1" ht="15.75" customHeight="1">
      <c r="A143" s="161"/>
      <c r="B143" s="149"/>
      <c r="C143" s="151"/>
      <c r="D143" s="57" t="s">
        <v>107</v>
      </c>
      <c r="E143" s="2">
        <v>4680</v>
      </c>
      <c r="F143" s="59">
        <v>4680</v>
      </c>
      <c r="G143" s="2">
        <f t="shared" si="15"/>
        <v>0</v>
      </c>
      <c r="H143" s="2">
        <v>3730</v>
      </c>
      <c r="I143" s="84">
        <f t="shared" si="19"/>
        <v>79.700999999999993</v>
      </c>
      <c r="J143" s="56"/>
      <c r="K143" s="56"/>
      <c r="L143" s="56"/>
      <c r="M143" s="56"/>
      <c r="N143" s="56"/>
      <c r="O143" s="56"/>
      <c r="P143" s="56"/>
      <c r="Q143" s="63"/>
    </row>
    <row r="144" spans="1:17" s="80" customFormat="1" ht="11.25">
      <c r="A144" s="161"/>
      <c r="B144" s="149"/>
      <c r="C144" s="151"/>
      <c r="D144" s="57" t="s">
        <v>121</v>
      </c>
      <c r="E144" s="2">
        <v>0</v>
      </c>
      <c r="F144" s="2">
        <v>0</v>
      </c>
      <c r="G144" s="2">
        <f t="shared" si="15"/>
        <v>0</v>
      </c>
      <c r="H144" s="2">
        <v>0</v>
      </c>
      <c r="I144" s="84" t="s">
        <v>133</v>
      </c>
      <c r="J144" s="56"/>
      <c r="K144" s="56"/>
      <c r="L144" s="56"/>
      <c r="M144" s="56"/>
      <c r="N144" s="56"/>
      <c r="O144" s="56"/>
      <c r="P144" s="56"/>
      <c r="Q144" s="63"/>
    </row>
    <row r="145" spans="1:18" s="80" customFormat="1" ht="22.5" hidden="1">
      <c r="A145" s="161"/>
      <c r="B145" s="149"/>
      <c r="C145" s="151"/>
      <c r="D145" s="57" t="s">
        <v>119</v>
      </c>
      <c r="E145" s="2">
        <v>0</v>
      </c>
      <c r="F145" s="2">
        <v>0</v>
      </c>
      <c r="G145" s="2">
        <f t="shared" si="15"/>
        <v>0</v>
      </c>
      <c r="H145" s="2">
        <v>0</v>
      </c>
      <c r="I145" s="84">
        <v>0</v>
      </c>
      <c r="J145" s="56"/>
      <c r="K145" s="56"/>
      <c r="L145" s="56"/>
      <c r="M145" s="56"/>
      <c r="N145" s="56"/>
      <c r="O145" s="56"/>
      <c r="P145" s="56"/>
      <c r="Q145" s="63"/>
    </row>
    <row r="146" spans="1:18" ht="24" customHeight="1">
      <c r="A146" s="158">
        <v>7</v>
      </c>
      <c r="B146" s="156" t="s">
        <v>177</v>
      </c>
      <c r="C146" s="148" t="s">
        <v>87</v>
      </c>
      <c r="D146" s="67" t="s">
        <v>106</v>
      </c>
      <c r="E146" s="39">
        <f>E147+E148+E149+E150</f>
        <v>626608.08600000001</v>
      </c>
      <c r="F146" s="39">
        <f>F147+F148+F149+F150</f>
        <v>639654.50699999998</v>
      </c>
      <c r="G146" s="39">
        <f t="shared" si="15"/>
        <v>13046.420999999973</v>
      </c>
      <c r="H146" s="39">
        <f>H147+H148+H149+H150</f>
        <v>382352.13500000001</v>
      </c>
      <c r="I146" s="85">
        <f t="shared" si="19"/>
        <v>59.774999999999999</v>
      </c>
      <c r="J146" s="52">
        <v>7</v>
      </c>
      <c r="K146" s="52">
        <v>7</v>
      </c>
      <c r="L146" s="52">
        <f>K146/J146*100</f>
        <v>100</v>
      </c>
      <c r="M146" s="86">
        <v>7</v>
      </c>
      <c r="N146" s="86">
        <v>6</v>
      </c>
      <c r="O146" s="52">
        <v>6</v>
      </c>
      <c r="P146" s="52">
        <v>6</v>
      </c>
      <c r="Q146" s="162" t="s">
        <v>143</v>
      </c>
      <c r="R146" s="87"/>
    </row>
    <row r="147" spans="1:18" ht="24" customHeight="1">
      <c r="A147" s="158"/>
      <c r="B147" s="156"/>
      <c r="C147" s="148"/>
      <c r="D147" s="57" t="s">
        <v>108</v>
      </c>
      <c r="E147" s="2">
        <v>471913.7</v>
      </c>
      <c r="F147" s="69">
        <v>471913.7</v>
      </c>
      <c r="G147" s="69">
        <f t="shared" si="15"/>
        <v>0</v>
      </c>
      <c r="H147" s="2">
        <v>335007.234</v>
      </c>
      <c r="I147" s="84">
        <f t="shared" si="19"/>
        <v>70.989000000000004</v>
      </c>
      <c r="J147" s="56"/>
      <c r="K147" s="56"/>
      <c r="L147" s="56"/>
      <c r="M147" s="56"/>
      <c r="N147" s="56"/>
      <c r="O147" s="56"/>
      <c r="P147" s="56"/>
      <c r="Q147" s="163"/>
    </row>
    <row r="148" spans="1:18" ht="17.25" customHeight="1">
      <c r="A148" s="158"/>
      <c r="B148" s="156"/>
      <c r="C148" s="148"/>
      <c r="D148" s="57" t="s">
        <v>107</v>
      </c>
      <c r="E148" s="2">
        <v>33875.79</v>
      </c>
      <c r="F148" s="69">
        <v>46922.211000000003</v>
      </c>
      <c r="G148" s="69">
        <f t="shared" si="15"/>
        <v>13046.421000000002</v>
      </c>
      <c r="H148" s="2">
        <v>19883.304</v>
      </c>
      <c r="I148" s="84">
        <f t="shared" si="19"/>
        <v>42.375</v>
      </c>
      <c r="J148" s="56"/>
      <c r="K148" s="56"/>
      <c r="L148" s="56"/>
      <c r="M148" s="56"/>
      <c r="N148" s="56"/>
      <c r="O148" s="56"/>
      <c r="P148" s="56"/>
      <c r="Q148" s="163"/>
    </row>
    <row r="149" spans="1:18" ht="12.75" customHeight="1">
      <c r="A149" s="158"/>
      <c r="B149" s="156"/>
      <c r="C149" s="148"/>
      <c r="D149" s="57" t="s">
        <v>121</v>
      </c>
      <c r="E149" s="2">
        <v>65818.596000000005</v>
      </c>
      <c r="F149" s="2">
        <v>65818.596000000005</v>
      </c>
      <c r="G149" s="2">
        <f t="shared" si="15"/>
        <v>0</v>
      </c>
      <c r="H149" s="2">
        <v>27164.01</v>
      </c>
      <c r="I149" s="84">
        <f t="shared" si="19"/>
        <v>41.271000000000001</v>
      </c>
      <c r="J149" s="56"/>
      <c r="K149" s="56"/>
      <c r="L149" s="56"/>
      <c r="M149" s="56"/>
      <c r="N149" s="56"/>
      <c r="O149" s="56"/>
      <c r="P149" s="56"/>
      <c r="Q149" s="163"/>
    </row>
    <row r="150" spans="1:18" ht="24.75" customHeight="1">
      <c r="A150" s="158"/>
      <c r="B150" s="156"/>
      <c r="C150" s="148"/>
      <c r="D150" s="57" t="s">
        <v>119</v>
      </c>
      <c r="E150" s="2">
        <v>55000</v>
      </c>
      <c r="F150" s="2">
        <v>55000</v>
      </c>
      <c r="G150" s="2">
        <f t="shared" si="15"/>
        <v>0</v>
      </c>
      <c r="H150" s="2">
        <v>297.58699999999999</v>
      </c>
      <c r="I150" s="84">
        <f t="shared" si="19"/>
        <v>0.54100000000000004</v>
      </c>
      <c r="J150" s="56"/>
      <c r="K150" s="56"/>
      <c r="L150" s="56"/>
      <c r="M150" s="56"/>
      <c r="N150" s="56"/>
      <c r="O150" s="56"/>
      <c r="P150" s="56"/>
      <c r="Q150" s="164"/>
    </row>
    <row r="151" spans="1:18" ht="12.75" customHeight="1">
      <c r="A151" s="161">
        <v>8</v>
      </c>
      <c r="B151" s="156" t="s">
        <v>26</v>
      </c>
      <c r="C151" s="148" t="s">
        <v>27</v>
      </c>
      <c r="D151" s="67" t="s">
        <v>106</v>
      </c>
      <c r="E151" s="39">
        <f t="shared" ref="E151:F151" si="28">E152+E153+E154</f>
        <v>583698.201</v>
      </c>
      <c r="F151" s="39">
        <f t="shared" si="28"/>
        <v>576698.201</v>
      </c>
      <c r="G151" s="39">
        <f t="shared" si="15"/>
        <v>-7000</v>
      </c>
      <c r="H151" s="39">
        <f t="shared" ref="H151" si="29">H152+H153+H154</f>
        <v>576197.951</v>
      </c>
      <c r="I151" s="85">
        <f t="shared" si="19"/>
        <v>99.912999999999997</v>
      </c>
      <c r="J151" s="88">
        <v>42</v>
      </c>
      <c r="K151" s="88">
        <v>35</v>
      </c>
      <c r="L151" s="18">
        <f t="shared" si="13"/>
        <v>83.333333333333329</v>
      </c>
      <c r="M151" s="88">
        <v>11</v>
      </c>
      <c r="N151" s="88">
        <v>11</v>
      </c>
      <c r="O151" s="88">
        <v>17</v>
      </c>
      <c r="P151" s="88">
        <v>17</v>
      </c>
      <c r="Q151" s="142" t="s">
        <v>143</v>
      </c>
    </row>
    <row r="152" spans="1:18" ht="22.5">
      <c r="A152" s="161"/>
      <c r="B152" s="156"/>
      <c r="C152" s="148"/>
      <c r="D152" s="57" t="s">
        <v>108</v>
      </c>
      <c r="E152" s="2">
        <f>E156+E160+E164+E168</f>
        <v>398983.60000000003</v>
      </c>
      <c r="F152" s="2">
        <f>F156+F160+F164+F168</f>
        <v>391983.60000000003</v>
      </c>
      <c r="G152" s="2">
        <f t="shared" si="15"/>
        <v>-7000</v>
      </c>
      <c r="H152" s="2">
        <f>H156+H160+H164+H168</f>
        <v>391769.304</v>
      </c>
      <c r="I152" s="84">
        <f t="shared" si="19"/>
        <v>99.944999999999993</v>
      </c>
      <c r="J152" s="60">
        <v>5</v>
      </c>
      <c r="K152" s="60">
        <v>5</v>
      </c>
      <c r="L152" s="56"/>
      <c r="M152" s="89"/>
      <c r="N152" s="89"/>
      <c r="O152" s="89"/>
      <c r="P152" s="89"/>
      <c r="Q152" s="143"/>
    </row>
    <row r="153" spans="1:18" ht="12" customHeight="1">
      <c r="A153" s="161"/>
      <c r="B153" s="156"/>
      <c r="C153" s="148"/>
      <c r="D153" s="57" t="s">
        <v>107</v>
      </c>
      <c r="E153" s="2">
        <f>E157+E161+E165+E169</f>
        <v>184714.601</v>
      </c>
      <c r="F153" s="2">
        <f>F157+F161+F165+F169</f>
        <v>184714.601</v>
      </c>
      <c r="G153" s="2">
        <f t="shared" si="15"/>
        <v>0</v>
      </c>
      <c r="H153" s="2">
        <f>H157+H161+H165+H169</f>
        <v>184428.647</v>
      </c>
      <c r="I153" s="84">
        <f t="shared" si="19"/>
        <v>99.844999999999999</v>
      </c>
      <c r="J153" s="89"/>
      <c r="K153" s="89"/>
      <c r="L153" s="56"/>
      <c r="M153" s="89"/>
      <c r="N153" s="89"/>
      <c r="O153" s="89"/>
      <c r="P153" s="89"/>
      <c r="Q153" s="143"/>
    </row>
    <row r="154" spans="1:18" ht="23.25" customHeight="1">
      <c r="A154" s="161"/>
      <c r="B154" s="156"/>
      <c r="C154" s="148"/>
      <c r="D154" s="57" t="s">
        <v>119</v>
      </c>
      <c r="E154" s="2">
        <v>0</v>
      </c>
      <c r="F154" s="2">
        <v>0</v>
      </c>
      <c r="G154" s="2">
        <f t="shared" si="15"/>
        <v>0</v>
      </c>
      <c r="H154" s="2">
        <v>0</v>
      </c>
      <c r="I154" s="84" t="s">
        <v>133</v>
      </c>
      <c r="J154" s="89"/>
      <c r="K154" s="89"/>
      <c r="L154" s="56"/>
      <c r="M154" s="89"/>
      <c r="N154" s="89"/>
      <c r="O154" s="89"/>
      <c r="P154" s="89"/>
      <c r="Q154" s="144"/>
    </row>
    <row r="155" spans="1:18" ht="14.25" customHeight="1">
      <c r="A155" s="161"/>
      <c r="B155" s="149" t="s">
        <v>29</v>
      </c>
      <c r="C155" s="154" t="s">
        <v>27</v>
      </c>
      <c r="D155" s="57" t="s">
        <v>106</v>
      </c>
      <c r="E155" s="2">
        <f t="shared" ref="E155:F155" si="30">E156+E157+E158</f>
        <v>527756.82400000002</v>
      </c>
      <c r="F155" s="2">
        <f t="shared" si="30"/>
        <v>520756.82400000002</v>
      </c>
      <c r="G155" s="2">
        <f t="shared" si="15"/>
        <v>-7000</v>
      </c>
      <c r="H155" s="2">
        <f t="shared" ref="H155" si="31">H156+H157+H158</f>
        <v>520313.01300000004</v>
      </c>
      <c r="I155" s="84">
        <f t="shared" si="19"/>
        <v>99.915000000000006</v>
      </c>
      <c r="J155" s="90">
        <v>6</v>
      </c>
      <c r="K155" s="90">
        <v>6</v>
      </c>
      <c r="L155" s="60">
        <f t="shared" si="13"/>
        <v>100</v>
      </c>
      <c r="M155" s="90">
        <v>2</v>
      </c>
      <c r="N155" s="90">
        <v>2</v>
      </c>
      <c r="O155" s="90">
        <v>6</v>
      </c>
      <c r="P155" s="90">
        <v>6</v>
      </c>
      <c r="Q155" s="58" t="s">
        <v>96</v>
      </c>
    </row>
    <row r="156" spans="1:18" ht="22.5">
      <c r="A156" s="161"/>
      <c r="B156" s="149"/>
      <c r="C156" s="154"/>
      <c r="D156" s="57" t="s">
        <v>108</v>
      </c>
      <c r="E156" s="2">
        <v>397886.9</v>
      </c>
      <c r="F156" s="2">
        <v>390886.9</v>
      </c>
      <c r="G156" s="2">
        <f t="shared" si="15"/>
        <v>-7000</v>
      </c>
      <c r="H156" s="2">
        <v>390710.049</v>
      </c>
      <c r="I156" s="84">
        <f t="shared" si="19"/>
        <v>99.954999999999998</v>
      </c>
      <c r="J156" s="90"/>
      <c r="K156" s="90"/>
      <c r="L156" s="56"/>
      <c r="M156" s="90"/>
      <c r="N156" s="90"/>
      <c r="O156" s="89"/>
      <c r="P156" s="90"/>
      <c r="Q156" s="91"/>
    </row>
    <row r="157" spans="1:18" ht="12" customHeight="1">
      <c r="A157" s="161"/>
      <c r="B157" s="149"/>
      <c r="C157" s="154"/>
      <c r="D157" s="57" t="s">
        <v>107</v>
      </c>
      <c r="E157" s="2">
        <v>129869.924</v>
      </c>
      <c r="F157" s="2">
        <v>129869.924</v>
      </c>
      <c r="G157" s="2">
        <f t="shared" si="15"/>
        <v>0</v>
      </c>
      <c r="H157" s="2">
        <v>129602.96400000001</v>
      </c>
      <c r="I157" s="84">
        <f t="shared" si="19"/>
        <v>99.793999999999997</v>
      </c>
      <c r="J157" s="90"/>
      <c r="K157" s="90"/>
      <c r="L157" s="56"/>
      <c r="M157" s="90"/>
      <c r="N157" s="90"/>
      <c r="O157" s="89"/>
      <c r="P157" s="90"/>
      <c r="Q157" s="91"/>
    </row>
    <row r="158" spans="1:18" ht="22.5" hidden="1">
      <c r="A158" s="161"/>
      <c r="B158" s="149"/>
      <c r="C158" s="154"/>
      <c r="D158" s="57" t="s">
        <v>119</v>
      </c>
      <c r="E158" s="2">
        <v>0</v>
      </c>
      <c r="F158" s="2">
        <v>0</v>
      </c>
      <c r="G158" s="2">
        <f t="shared" si="15"/>
        <v>0</v>
      </c>
      <c r="H158" s="2">
        <v>0</v>
      </c>
      <c r="I158" s="84" t="s">
        <v>133</v>
      </c>
      <c r="J158" s="90"/>
      <c r="K158" s="90"/>
      <c r="L158" s="56"/>
      <c r="M158" s="90"/>
      <c r="N158" s="90"/>
      <c r="O158" s="89"/>
      <c r="P158" s="90"/>
      <c r="Q158" s="91"/>
    </row>
    <row r="159" spans="1:18" ht="12" customHeight="1">
      <c r="A159" s="161"/>
      <c r="B159" s="149" t="s">
        <v>28</v>
      </c>
      <c r="C159" s="154" t="s">
        <v>27</v>
      </c>
      <c r="D159" s="57" t="s">
        <v>106</v>
      </c>
      <c r="E159" s="2">
        <f t="shared" ref="E159:F159" si="32">E160+E161+E162</f>
        <v>10854.174999999999</v>
      </c>
      <c r="F159" s="2">
        <f t="shared" si="32"/>
        <v>10854.174999999999</v>
      </c>
      <c r="G159" s="2">
        <f t="shared" si="15"/>
        <v>0</v>
      </c>
      <c r="H159" s="2">
        <f t="shared" ref="H159" si="33">H160+H161+H162</f>
        <v>10854.174000000001</v>
      </c>
      <c r="I159" s="84">
        <f t="shared" si="19"/>
        <v>100</v>
      </c>
      <c r="J159" s="90">
        <v>12</v>
      </c>
      <c r="K159" s="90">
        <v>12</v>
      </c>
      <c r="L159" s="56">
        <f t="shared" si="13"/>
        <v>100</v>
      </c>
      <c r="M159" s="90">
        <v>3</v>
      </c>
      <c r="N159" s="90">
        <v>3</v>
      </c>
      <c r="O159" s="90">
        <v>5</v>
      </c>
      <c r="P159" s="90">
        <v>5</v>
      </c>
      <c r="Q159" s="58" t="s">
        <v>96</v>
      </c>
    </row>
    <row r="160" spans="1:18" ht="22.5">
      <c r="A160" s="161"/>
      <c r="B160" s="149"/>
      <c r="C160" s="154"/>
      <c r="D160" s="57" t="s">
        <v>108</v>
      </c>
      <c r="E160" s="2">
        <v>0</v>
      </c>
      <c r="F160" s="2">
        <v>0</v>
      </c>
      <c r="G160" s="2">
        <f t="shared" si="15"/>
        <v>0</v>
      </c>
      <c r="H160" s="2">
        <v>0</v>
      </c>
      <c r="I160" s="84" t="s">
        <v>133</v>
      </c>
      <c r="J160" s="90"/>
      <c r="K160" s="90"/>
      <c r="L160" s="56"/>
      <c r="M160" s="90"/>
      <c r="N160" s="90"/>
      <c r="O160" s="90"/>
      <c r="P160" s="90"/>
      <c r="Q160" s="92"/>
    </row>
    <row r="161" spans="1:17" ht="13.5" customHeight="1">
      <c r="A161" s="161"/>
      <c r="B161" s="149"/>
      <c r="C161" s="154"/>
      <c r="D161" s="57" t="s">
        <v>107</v>
      </c>
      <c r="E161" s="2">
        <v>10854.174999999999</v>
      </c>
      <c r="F161" s="2">
        <v>10854.174999999999</v>
      </c>
      <c r="G161" s="2">
        <f t="shared" si="15"/>
        <v>0</v>
      </c>
      <c r="H161" s="2">
        <v>10854.174000000001</v>
      </c>
      <c r="I161" s="84">
        <f t="shared" si="19"/>
        <v>100</v>
      </c>
      <c r="J161" s="90"/>
      <c r="K161" s="90"/>
      <c r="L161" s="56"/>
      <c r="M161" s="90"/>
      <c r="N161" s="90"/>
      <c r="O161" s="90"/>
      <c r="P161" s="90"/>
      <c r="Q161" s="92"/>
    </row>
    <row r="162" spans="1:17" ht="24" hidden="1" customHeight="1">
      <c r="A162" s="161"/>
      <c r="B162" s="149"/>
      <c r="C162" s="154"/>
      <c r="D162" s="57" t="s">
        <v>119</v>
      </c>
      <c r="E162" s="2">
        <v>0</v>
      </c>
      <c r="F162" s="2">
        <v>0</v>
      </c>
      <c r="G162" s="2">
        <f t="shared" si="15"/>
        <v>0</v>
      </c>
      <c r="H162" s="2">
        <v>0</v>
      </c>
      <c r="I162" s="84" t="s">
        <v>133</v>
      </c>
      <c r="J162" s="90"/>
      <c r="K162" s="90"/>
      <c r="L162" s="56"/>
      <c r="M162" s="90"/>
      <c r="N162" s="90"/>
      <c r="O162" s="90"/>
      <c r="P162" s="90"/>
      <c r="Q162" s="91"/>
    </row>
    <row r="163" spans="1:17" ht="11.25" customHeight="1">
      <c r="A163" s="161"/>
      <c r="B163" s="149" t="s">
        <v>150</v>
      </c>
      <c r="C163" s="154" t="s">
        <v>27</v>
      </c>
      <c r="D163" s="57" t="s">
        <v>106</v>
      </c>
      <c r="E163" s="2">
        <f t="shared" ref="E163:F163" si="34">E164+E165+E166</f>
        <v>43939.688000000002</v>
      </c>
      <c r="F163" s="2">
        <f t="shared" si="34"/>
        <v>43939.688000000002</v>
      </c>
      <c r="G163" s="2">
        <f t="shared" si="15"/>
        <v>0</v>
      </c>
      <c r="H163" s="2">
        <f t="shared" ref="H163" si="35">H164+H165+H166</f>
        <v>43938.887999999999</v>
      </c>
      <c r="I163" s="84">
        <f t="shared" si="19"/>
        <v>99.998000000000005</v>
      </c>
      <c r="J163" s="90">
        <v>2</v>
      </c>
      <c r="K163" s="90">
        <v>2</v>
      </c>
      <c r="L163" s="56">
        <f>K163*100/J163</f>
        <v>100</v>
      </c>
      <c r="M163" s="90">
        <v>3</v>
      </c>
      <c r="N163" s="90">
        <v>3</v>
      </c>
      <c r="O163" s="90">
        <v>3</v>
      </c>
      <c r="P163" s="90">
        <v>3</v>
      </c>
      <c r="Q163" s="58" t="s">
        <v>96</v>
      </c>
    </row>
    <row r="164" spans="1:17" ht="22.5">
      <c r="A164" s="161"/>
      <c r="B164" s="149"/>
      <c r="C164" s="154"/>
      <c r="D164" s="57" t="s">
        <v>108</v>
      </c>
      <c r="E164" s="2">
        <v>896.4</v>
      </c>
      <c r="F164" s="2">
        <v>896.4</v>
      </c>
      <c r="G164" s="2">
        <f t="shared" si="15"/>
        <v>0</v>
      </c>
      <c r="H164" s="2">
        <v>896.4</v>
      </c>
      <c r="I164" s="84">
        <f t="shared" si="19"/>
        <v>100</v>
      </c>
      <c r="J164" s="90"/>
      <c r="K164" s="90"/>
      <c r="L164" s="56"/>
      <c r="M164" s="90"/>
      <c r="N164" s="90"/>
      <c r="O164" s="90"/>
      <c r="P164" s="90"/>
      <c r="Q164" s="65"/>
    </row>
    <row r="165" spans="1:17" ht="22.5" customHeight="1">
      <c r="A165" s="161"/>
      <c r="B165" s="149"/>
      <c r="C165" s="154"/>
      <c r="D165" s="57" t="s">
        <v>107</v>
      </c>
      <c r="E165" s="2">
        <v>43043.288</v>
      </c>
      <c r="F165" s="2">
        <v>43043.288</v>
      </c>
      <c r="G165" s="2">
        <f t="shared" si="15"/>
        <v>0</v>
      </c>
      <c r="H165" s="2">
        <v>43042.487999999998</v>
      </c>
      <c r="I165" s="84">
        <f t="shared" si="19"/>
        <v>99.998000000000005</v>
      </c>
      <c r="J165" s="90"/>
      <c r="K165" s="90"/>
      <c r="L165" s="56"/>
      <c r="M165" s="90"/>
      <c r="N165" s="90"/>
      <c r="O165" s="90"/>
      <c r="P165" s="90"/>
      <c r="Q165" s="65"/>
    </row>
    <row r="166" spans="1:17" ht="23.25" hidden="1" customHeight="1">
      <c r="A166" s="161"/>
      <c r="B166" s="149"/>
      <c r="C166" s="154"/>
      <c r="D166" s="57" t="s">
        <v>119</v>
      </c>
      <c r="E166" s="2">
        <v>0</v>
      </c>
      <c r="F166" s="2">
        <v>0</v>
      </c>
      <c r="G166" s="2">
        <f t="shared" si="15"/>
        <v>0</v>
      </c>
      <c r="H166" s="2">
        <v>0</v>
      </c>
      <c r="I166" s="84" t="s">
        <v>133</v>
      </c>
      <c r="J166" s="90"/>
      <c r="K166" s="90"/>
      <c r="L166" s="56"/>
      <c r="M166" s="90"/>
      <c r="N166" s="90"/>
      <c r="O166" s="90"/>
      <c r="P166" s="90"/>
      <c r="Q166" s="65"/>
    </row>
    <row r="167" spans="1:17" ht="11.25" customHeight="1">
      <c r="A167" s="169"/>
      <c r="B167" s="149" t="s">
        <v>153</v>
      </c>
      <c r="C167" s="154" t="s">
        <v>27</v>
      </c>
      <c r="D167" s="53" t="s">
        <v>106</v>
      </c>
      <c r="E167" s="2">
        <f t="shared" ref="E167:H167" si="36">E168+E169+E170</f>
        <v>1147.5140000000001</v>
      </c>
      <c r="F167" s="2">
        <f t="shared" si="36"/>
        <v>1147.5140000000001</v>
      </c>
      <c r="G167" s="2">
        <f t="shared" si="15"/>
        <v>0</v>
      </c>
      <c r="H167" s="2">
        <f t="shared" si="36"/>
        <v>1091.876</v>
      </c>
      <c r="I167" s="84">
        <f t="shared" si="19"/>
        <v>95.150999999999996</v>
      </c>
      <c r="J167" s="90">
        <v>12</v>
      </c>
      <c r="K167" s="90">
        <v>6</v>
      </c>
      <c r="L167" s="17">
        <f>K167*100/J167</f>
        <v>50</v>
      </c>
      <c r="M167" s="90">
        <v>2</v>
      </c>
      <c r="N167" s="90">
        <v>2</v>
      </c>
      <c r="O167" s="90">
        <v>3</v>
      </c>
      <c r="P167" s="90">
        <v>3</v>
      </c>
      <c r="Q167" s="58" t="s">
        <v>96</v>
      </c>
    </row>
    <row r="168" spans="1:17" ht="23.25" customHeight="1">
      <c r="A168" s="170"/>
      <c r="B168" s="149"/>
      <c r="C168" s="154"/>
      <c r="D168" s="57" t="s">
        <v>108</v>
      </c>
      <c r="E168" s="2">
        <v>200.3</v>
      </c>
      <c r="F168" s="2">
        <v>200.3</v>
      </c>
      <c r="G168" s="2">
        <f t="shared" si="15"/>
        <v>0</v>
      </c>
      <c r="H168" s="2">
        <v>162.85499999999999</v>
      </c>
      <c r="I168" s="84">
        <f t="shared" si="19"/>
        <v>81.305999999999997</v>
      </c>
      <c r="J168" s="90"/>
      <c r="K168" s="90"/>
      <c r="L168" s="56"/>
      <c r="M168" s="90"/>
      <c r="N168" s="90"/>
      <c r="O168" s="90"/>
      <c r="P168" s="90"/>
      <c r="Q168" s="65"/>
    </row>
    <row r="169" spans="1:17" ht="14.25" customHeight="1">
      <c r="A169" s="173"/>
      <c r="B169" s="149"/>
      <c r="C169" s="154"/>
      <c r="D169" s="57" t="s">
        <v>107</v>
      </c>
      <c r="E169" s="2">
        <v>947.21400000000006</v>
      </c>
      <c r="F169" s="2">
        <v>947.21400000000006</v>
      </c>
      <c r="G169" s="2">
        <f t="shared" si="15"/>
        <v>0</v>
      </c>
      <c r="H169" s="2">
        <v>929.02099999999996</v>
      </c>
      <c r="I169" s="84">
        <f t="shared" si="19"/>
        <v>98.078999999999994</v>
      </c>
      <c r="J169" s="90"/>
      <c r="K169" s="90"/>
      <c r="L169" s="56"/>
      <c r="M169" s="90"/>
      <c r="N169" s="90"/>
      <c r="O169" s="90"/>
      <c r="P169" s="90"/>
      <c r="Q169" s="65"/>
    </row>
    <row r="170" spans="1:17" ht="26.25" hidden="1" customHeight="1">
      <c r="A170" s="93"/>
      <c r="B170" s="149"/>
      <c r="C170" s="154"/>
      <c r="D170" s="57" t="s">
        <v>119</v>
      </c>
      <c r="E170" s="61">
        <v>0</v>
      </c>
      <c r="F170" s="61">
        <v>0</v>
      </c>
      <c r="G170" s="61">
        <v>0</v>
      </c>
      <c r="H170" s="61">
        <v>0</v>
      </c>
      <c r="I170" s="94" t="s">
        <v>133</v>
      </c>
      <c r="J170" s="90"/>
      <c r="K170" s="90"/>
      <c r="L170" s="56"/>
      <c r="M170" s="90"/>
      <c r="N170" s="90"/>
      <c r="O170" s="90"/>
      <c r="P170" s="90"/>
      <c r="Q170" s="30"/>
    </row>
    <row r="171" spans="1:17" ht="15" customHeight="1">
      <c r="A171" s="158">
        <v>9</v>
      </c>
      <c r="B171" s="156" t="s">
        <v>30</v>
      </c>
      <c r="C171" s="148" t="s">
        <v>144</v>
      </c>
      <c r="D171" s="67" t="s">
        <v>106</v>
      </c>
      <c r="E171" s="39">
        <f>SUM(E172:E174)</f>
        <v>344020.30900000001</v>
      </c>
      <c r="F171" s="39">
        <f>SUM(F172:F174)</f>
        <v>345870.26299999998</v>
      </c>
      <c r="G171" s="39">
        <f>SUM(G172:G174)</f>
        <v>1849.9539999999979</v>
      </c>
      <c r="H171" s="39">
        <f>SUM(H172:H174)</f>
        <v>345799.64399999997</v>
      </c>
      <c r="I171" s="18">
        <f t="shared" ref="I171" si="37">ROUND(H171/F171 *100,3)</f>
        <v>99.98</v>
      </c>
      <c r="J171" s="88">
        <v>15</v>
      </c>
      <c r="K171" s="88">
        <v>15</v>
      </c>
      <c r="L171" s="72">
        <f t="shared" ref="L171:L216" si="38">K171*100/J171</f>
        <v>100</v>
      </c>
      <c r="M171" s="88">
        <v>4</v>
      </c>
      <c r="N171" s="88">
        <v>4</v>
      </c>
      <c r="O171" s="72">
        <v>16</v>
      </c>
      <c r="P171" s="72">
        <v>16</v>
      </c>
      <c r="Q171" s="142" t="s">
        <v>143</v>
      </c>
    </row>
    <row r="172" spans="1:17" ht="22.5">
      <c r="A172" s="158"/>
      <c r="B172" s="156"/>
      <c r="C172" s="148"/>
      <c r="D172" s="57" t="s">
        <v>108</v>
      </c>
      <c r="E172" s="2">
        <v>89960.7</v>
      </c>
      <c r="F172" s="2">
        <v>89960.7</v>
      </c>
      <c r="G172" s="2">
        <f t="shared" si="15"/>
        <v>0</v>
      </c>
      <c r="H172" s="2">
        <v>89960.274999999994</v>
      </c>
      <c r="I172" s="17">
        <f t="shared" si="19"/>
        <v>100</v>
      </c>
      <c r="J172" s="56">
        <v>4</v>
      </c>
      <c r="K172" s="56">
        <v>4</v>
      </c>
      <c r="L172" s="56"/>
      <c r="M172" s="56"/>
      <c r="N172" s="56"/>
      <c r="O172" s="56"/>
      <c r="P172" s="56"/>
      <c r="Q172" s="143"/>
    </row>
    <row r="173" spans="1:17" ht="18" customHeight="1">
      <c r="A173" s="158"/>
      <c r="B173" s="156"/>
      <c r="C173" s="148"/>
      <c r="D173" s="57" t="s">
        <v>107</v>
      </c>
      <c r="E173" s="2">
        <v>254059.609</v>
      </c>
      <c r="F173" s="2">
        <v>255909.56299999999</v>
      </c>
      <c r="G173" s="2">
        <f t="shared" si="15"/>
        <v>1849.9539999999979</v>
      </c>
      <c r="H173" s="2">
        <v>255839.36900000001</v>
      </c>
      <c r="I173" s="17">
        <f t="shared" si="19"/>
        <v>99.972999999999999</v>
      </c>
      <c r="J173" s="56"/>
      <c r="K173" s="56"/>
      <c r="L173" s="56"/>
      <c r="M173" s="56"/>
      <c r="N173" s="56"/>
      <c r="O173" s="56"/>
      <c r="P173" s="56"/>
      <c r="Q173" s="143"/>
    </row>
    <row r="174" spans="1:17" ht="22.5" hidden="1">
      <c r="A174" s="158"/>
      <c r="B174" s="156"/>
      <c r="C174" s="148"/>
      <c r="D174" s="57" t="s">
        <v>119</v>
      </c>
      <c r="E174" s="2">
        <v>0</v>
      </c>
      <c r="F174" s="2">
        <v>0</v>
      </c>
      <c r="G174" s="2">
        <f t="shared" si="15"/>
        <v>0</v>
      </c>
      <c r="H174" s="2">
        <v>0</v>
      </c>
      <c r="I174" s="84" t="s">
        <v>133</v>
      </c>
      <c r="J174" s="56"/>
      <c r="K174" s="56"/>
      <c r="L174" s="56"/>
      <c r="M174" s="56"/>
      <c r="N174" s="56"/>
      <c r="O174" s="56"/>
      <c r="P174" s="56"/>
      <c r="Q174" s="144"/>
    </row>
    <row r="175" spans="1:17" ht="12" customHeight="1">
      <c r="A175" s="158"/>
      <c r="B175" s="149" t="s">
        <v>33</v>
      </c>
      <c r="C175" s="151" t="s">
        <v>32</v>
      </c>
      <c r="D175" s="57" t="s">
        <v>106</v>
      </c>
      <c r="E175" s="2">
        <f t="shared" ref="E175:F175" si="39">E176+E177+E178</f>
        <v>97877.54</v>
      </c>
      <c r="F175" s="2">
        <f t="shared" si="39"/>
        <v>98585.832999999999</v>
      </c>
      <c r="G175" s="2">
        <f t="shared" si="15"/>
        <v>708.29300000000512</v>
      </c>
      <c r="H175" s="2">
        <f>H176+H177</f>
        <v>98585.832999999999</v>
      </c>
      <c r="I175" s="84">
        <f t="shared" si="19"/>
        <v>100</v>
      </c>
      <c r="J175" s="56">
        <v>4</v>
      </c>
      <c r="K175" s="56">
        <v>4</v>
      </c>
      <c r="L175" s="56">
        <f t="shared" si="38"/>
        <v>100</v>
      </c>
      <c r="M175" s="56">
        <v>2</v>
      </c>
      <c r="N175" s="56">
        <v>2</v>
      </c>
      <c r="O175" s="56">
        <v>2</v>
      </c>
      <c r="P175" s="56">
        <v>2</v>
      </c>
      <c r="Q175" s="58" t="s">
        <v>96</v>
      </c>
    </row>
    <row r="176" spans="1:17" ht="22.5">
      <c r="A176" s="158"/>
      <c r="B176" s="149"/>
      <c r="C176" s="151"/>
      <c r="D176" s="57" t="s">
        <v>108</v>
      </c>
      <c r="E176" s="2">
        <v>89661.9</v>
      </c>
      <c r="F176" s="2">
        <v>89661.9</v>
      </c>
      <c r="G176" s="2">
        <f t="shared" si="15"/>
        <v>0</v>
      </c>
      <c r="H176" s="2">
        <v>89661.9</v>
      </c>
      <c r="I176" s="84">
        <f t="shared" si="19"/>
        <v>100</v>
      </c>
      <c r="J176" s="56"/>
      <c r="K176" s="56"/>
      <c r="L176" s="56"/>
      <c r="M176" s="56"/>
      <c r="N176" s="56"/>
      <c r="O176" s="56"/>
      <c r="P176" s="56"/>
      <c r="Q176" s="58"/>
    </row>
    <row r="177" spans="1:17" ht="14.25" customHeight="1">
      <c r="A177" s="158"/>
      <c r="B177" s="149"/>
      <c r="C177" s="151"/>
      <c r="D177" s="57" t="s">
        <v>107</v>
      </c>
      <c r="E177" s="2">
        <v>8215.64</v>
      </c>
      <c r="F177" s="2">
        <v>8923.9330000000009</v>
      </c>
      <c r="G177" s="2">
        <f t="shared" si="15"/>
        <v>708.29300000000148</v>
      </c>
      <c r="H177" s="2">
        <v>8923.9330000000009</v>
      </c>
      <c r="I177" s="84">
        <f t="shared" si="19"/>
        <v>100</v>
      </c>
      <c r="J177" s="56"/>
      <c r="K177" s="56"/>
      <c r="L177" s="56"/>
      <c r="M177" s="56"/>
      <c r="N177" s="56"/>
      <c r="O177" s="56"/>
      <c r="P177" s="56"/>
      <c r="Q177" s="58"/>
    </row>
    <row r="178" spans="1:17" ht="22.5" hidden="1">
      <c r="A178" s="158"/>
      <c r="B178" s="149"/>
      <c r="C178" s="151"/>
      <c r="D178" s="57" t="s">
        <v>119</v>
      </c>
      <c r="E178" s="2">
        <v>0</v>
      </c>
      <c r="F178" s="2">
        <v>0</v>
      </c>
      <c r="G178" s="2">
        <f t="shared" si="15"/>
        <v>0</v>
      </c>
      <c r="H178" s="2">
        <v>0</v>
      </c>
      <c r="I178" s="84" t="s">
        <v>133</v>
      </c>
      <c r="J178" s="56"/>
      <c r="K178" s="56"/>
      <c r="L178" s="56"/>
      <c r="M178" s="56"/>
      <c r="N178" s="56"/>
      <c r="O178" s="56"/>
      <c r="P178" s="56"/>
      <c r="Q178" s="58"/>
    </row>
    <row r="179" spans="1:17" ht="12.75" customHeight="1">
      <c r="A179" s="158"/>
      <c r="B179" s="149" t="s">
        <v>34</v>
      </c>
      <c r="C179" s="154" t="s">
        <v>169</v>
      </c>
      <c r="D179" s="57" t="s">
        <v>106</v>
      </c>
      <c r="E179" s="2">
        <f t="shared" ref="E179:F179" si="40">E180+E181+E182</f>
        <v>298.8</v>
      </c>
      <c r="F179" s="2">
        <f t="shared" si="40"/>
        <v>298.8</v>
      </c>
      <c r="G179" s="2">
        <f t="shared" si="15"/>
        <v>0</v>
      </c>
      <c r="H179" s="2">
        <f>H180+H181+H182</f>
        <v>298.375</v>
      </c>
      <c r="I179" s="95">
        <f t="shared" si="19"/>
        <v>99.858000000000004</v>
      </c>
      <c r="J179" s="56">
        <v>4</v>
      </c>
      <c r="K179" s="56">
        <v>4</v>
      </c>
      <c r="L179" s="56">
        <f t="shared" si="38"/>
        <v>100</v>
      </c>
      <c r="M179" s="56">
        <v>1</v>
      </c>
      <c r="N179" s="56">
        <v>1</v>
      </c>
      <c r="O179" s="56">
        <v>5</v>
      </c>
      <c r="P179" s="56">
        <v>5</v>
      </c>
      <c r="Q179" s="58" t="s">
        <v>96</v>
      </c>
    </row>
    <row r="180" spans="1:17" ht="22.5">
      <c r="A180" s="158"/>
      <c r="B180" s="149"/>
      <c r="C180" s="154"/>
      <c r="D180" s="57" t="s">
        <v>108</v>
      </c>
      <c r="E180" s="2">
        <v>298.8</v>
      </c>
      <c r="F180" s="2">
        <v>298.8</v>
      </c>
      <c r="G180" s="2">
        <f t="shared" si="15"/>
        <v>0</v>
      </c>
      <c r="H180" s="2">
        <v>298.375</v>
      </c>
      <c r="I180" s="95">
        <f t="shared" si="19"/>
        <v>99.858000000000004</v>
      </c>
      <c r="J180" s="56"/>
      <c r="K180" s="56"/>
      <c r="L180" s="56"/>
      <c r="M180" s="56"/>
      <c r="N180" s="56"/>
      <c r="O180" s="56"/>
      <c r="P180" s="56"/>
      <c r="Q180" s="63"/>
    </row>
    <row r="181" spans="1:17" ht="15" customHeight="1">
      <c r="A181" s="158"/>
      <c r="B181" s="149"/>
      <c r="C181" s="154"/>
      <c r="D181" s="57" t="s">
        <v>107</v>
      </c>
      <c r="E181" s="61">
        <v>0</v>
      </c>
      <c r="F181" s="61">
        <v>0</v>
      </c>
      <c r="G181" s="61">
        <f t="shared" ref="G181:G184" si="41">F181-E181</f>
        <v>0</v>
      </c>
      <c r="H181" s="61">
        <v>0</v>
      </c>
      <c r="I181" s="96" t="s">
        <v>133</v>
      </c>
      <c r="J181" s="56"/>
      <c r="K181" s="56"/>
      <c r="L181" s="56"/>
      <c r="M181" s="56"/>
      <c r="N181" s="56"/>
      <c r="O181" s="56"/>
      <c r="P181" s="56"/>
      <c r="Q181" s="63"/>
    </row>
    <row r="182" spans="1:17" ht="22.5" hidden="1">
      <c r="A182" s="158"/>
      <c r="B182" s="149"/>
      <c r="C182" s="154"/>
      <c r="D182" s="57" t="s">
        <v>119</v>
      </c>
      <c r="E182" s="2">
        <v>0</v>
      </c>
      <c r="F182" s="2">
        <v>0</v>
      </c>
      <c r="G182" s="2">
        <f t="shared" si="41"/>
        <v>0</v>
      </c>
      <c r="H182" s="2">
        <v>0</v>
      </c>
      <c r="I182" s="95" t="s">
        <v>133</v>
      </c>
      <c r="J182" s="56"/>
      <c r="K182" s="56"/>
      <c r="L182" s="56"/>
      <c r="M182" s="56"/>
      <c r="N182" s="56"/>
      <c r="O182" s="56"/>
      <c r="P182" s="56"/>
      <c r="Q182" s="58"/>
    </row>
    <row r="183" spans="1:17" ht="12" customHeight="1">
      <c r="A183" s="158"/>
      <c r="B183" s="149" t="s">
        <v>35</v>
      </c>
      <c r="C183" s="154" t="s">
        <v>144</v>
      </c>
      <c r="D183" s="57" t="s">
        <v>106</v>
      </c>
      <c r="E183" s="2">
        <f>E184+E185+E186</f>
        <v>245843.96900000001</v>
      </c>
      <c r="F183" s="2">
        <f>F184+F185+F186</f>
        <v>246985.63</v>
      </c>
      <c r="G183" s="2">
        <f t="shared" si="41"/>
        <v>1141.6609999999928</v>
      </c>
      <c r="H183" s="2">
        <f>H184+H185+H186</f>
        <v>246915.43599999999</v>
      </c>
      <c r="I183" s="95">
        <f t="shared" si="19"/>
        <v>99.971999999999994</v>
      </c>
      <c r="J183" s="56">
        <v>3</v>
      </c>
      <c r="K183" s="56">
        <v>3</v>
      </c>
      <c r="L183" s="56">
        <f t="shared" si="38"/>
        <v>100</v>
      </c>
      <c r="M183" s="56">
        <v>1</v>
      </c>
      <c r="N183" s="56">
        <v>1</v>
      </c>
      <c r="O183" s="56">
        <v>9</v>
      </c>
      <c r="P183" s="56">
        <v>9</v>
      </c>
      <c r="Q183" s="63" t="s">
        <v>96</v>
      </c>
    </row>
    <row r="184" spans="1:17" ht="22.5">
      <c r="A184" s="158"/>
      <c r="B184" s="149"/>
      <c r="C184" s="154"/>
      <c r="D184" s="57" t="s">
        <v>108</v>
      </c>
      <c r="E184" s="2">
        <v>0</v>
      </c>
      <c r="F184" s="2">
        <v>0</v>
      </c>
      <c r="G184" s="2">
        <f t="shared" si="41"/>
        <v>0</v>
      </c>
      <c r="H184" s="2">
        <v>0</v>
      </c>
      <c r="I184" s="95" t="s">
        <v>133</v>
      </c>
      <c r="J184" s="5"/>
      <c r="K184" s="5"/>
      <c r="L184" s="56"/>
      <c r="M184" s="5"/>
      <c r="N184" s="5"/>
      <c r="O184" s="5"/>
      <c r="P184" s="5"/>
      <c r="Q184" s="65"/>
    </row>
    <row r="185" spans="1:17" ht="21.75" customHeight="1">
      <c r="A185" s="158"/>
      <c r="B185" s="149"/>
      <c r="C185" s="154"/>
      <c r="D185" s="57" t="s">
        <v>107</v>
      </c>
      <c r="E185" s="2">
        <v>245843.96900000001</v>
      </c>
      <c r="F185" s="2">
        <v>246985.63</v>
      </c>
      <c r="G185" s="2">
        <f>F185-E185</f>
        <v>1141.6609999999928</v>
      </c>
      <c r="H185" s="2">
        <v>246915.43599999999</v>
      </c>
      <c r="I185" s="95">
        <f t="shared" si="19"/>
        <v>99.971999999999994</v>
      </c>
      <c r="J185" s="5"/>
      <c r="K185" s="5"/>
      <c r="L185" s="56"/>
      <c r="M185" s="5"/>
      <c r="N185" s="5"/>
      <c r="O185" s="5"/>
      <c r="P185" s="5"/>
      <c r="Q185" s="65"/>
    </row>
    <row r="186" spans="1:17" ht="4.5" hidden="1" customHeight="1">
      <c r="A186" s="158"/>
      <c r="B186" s="149"/>
      <c r="C186" s="154"/>
      <c r="D186" s="57" t="s">
        <v>119</v>
      </c>
      <c r="E186" s="2">
        <v>0</v>
      </c>
      <c r="F186" s="2">
        <v>0</v>
      </c>
      <c r="G186" s="2">
        <f t="shared" ref="G186:G249" si="42">F186-E186</f>
        <v>0</v>
      </c>
      <c r="H186" s="2">
        <v>0</v>
      </c>
      <c r="I186" s="96" t="s">
        <v>133</v>
      </c>
      <c r="J186" s="5"/>
      <c r="K186" s="5"/>
      <c r="L186" s="56"/>
      <c r="M186" s="5"/>
      <c r="N186" s="5"/>
      <c r="O186" s="5"/>
      <c r="P186" s="5"/>
      <c r="Q186" s="65"/>
    </row>
    <row r="187" spans="1:17" ht="15" customHeight="1">
      <c r="A187" s="161">
        <v>10</v>
      </c>
      <c r="B187" s="156" t="s">
        <v>37</v>
      </c>
      <c r="C187" s="148" t="s">
        <v>110</v>
      </c>
      <c r="D187" s="50" t="s">
        <v>106</v>
      </c>
      <c r="E187" s="39">
        <f>E191+E195+E199+E203+E207</f>
        <v>810692.05699999991</v>
      </c>
      <c r="F187" s="39">
        <f>F191+F195+F199+F203+F207</f>
        <v>810692.05699999991</v>
      </c>
      <c r="G187" s="39">
        <f t="shared" si="42"/>
        <v>0</v>
      </c>
      <c r="H187" s="39">
        <f>H191+H195+H199+H203+H207</f>
        <v>804902.68400000001</v>
      </c>
      <c r="I187" s="18">
        <f t="shared" ref="I187:I253" si="43">ROUND(H187/F187 *100,3)</f>
        <v>99.286000000000001</v>
      </c>
      <c r="J187" s="52">
        <v>18</v>
      </c>
      <c r="K187" s="52">
        <v>17</v>
      </c>
      <c r="L187" s="19">
        <f t="shared" si="38"/>
        <v>94.444444444444443</v>
      </c>
      <c r="M187" s="52">
        <v>10</v>
      </c>
      <c r="N187" s="52">
        <v>10</v>
      </c>
      <c r="O187" s="52">
        <v>26</v>
      </c>
      <c r="P187" s="52">
        <v>26</v>
      </c>
      <c r="Q187" s="142" t="s">
        <v>143</v>
      </c>
    </row>
    <row r="188" spans="1:17" ht="24" customHeight="1">
      <c r="A188" s="161"/>
      <c r="B188" s="156"/>
      <c r="C188" s="148"/>
      <c r="D188" s="53" t="s">
        <v>108</v>
      </c>
      <c r="E188" s="2">
        <v>0</v>
      </c>
      <c r="F188" s="2">
        <v>0</v>
      </c>
      <c r="G188" s="2">
        <f t="shared" si="42"/>
        <v>0</v>
      </c>
      <c r="H188" s="2">
        <v>0</v>
      </c>
      <c r="I188" s="17" t="s">
        <v>133</v>
      </c>
      <c r="J188" s="56">
        <v>3</v>
      </c>
      <c r="K188" s="56">
        <v>2</v>
      </c>
      <c r="L188" s="56"/>
      <c r="M188" s="56"/>
      <c r="N188" s="56"/>
      <c r="O188" s="56"/>
      <c r="P188" s="56"/>
      <c r="Q188" s="143"/>
    </row>
    <row r="189" spans="1:17" ht="15" customHeight="1">
      <c r="A189" s="161"/>
      <c r="B189" s="156"/>
      <c r="C189" s="148"/>
      <c r="D189" s="53" t="s">
        <v>107</v>
      </c>
      <c r="E189" s="2">
        <v>810692.05700000003</v>
      </c>
      <c r="F189" s="2">
        <v>810692.05700000003</v>
      </c>
      <c r="G189" s="2">
        <f t="shared" si="42"/>
        <v>0</v>
      </c>
      <c r="H189" s="2">
        <v>804902.68400000001</v>
      </c>
      <c r="I189" s="17">
        <f t="shared" si="43"/>
        <v>99.286000000000001</v>
      </c>
      <c r="J189" s="56"/>
      <c r="K189" s="56"/>
      <c r="L189" s="56"/>
      <c r="M189" s="56"/>
      <c r="N189" s="56"/>
      <c r="O189" s="56"/>
      <c r="P189" s="56"/>
      <c r="Q189" s="143"/>
    </row>
    <row r="190" spans="1:17" ht="27" customHeight="1">
      <c r="A190" s="161"/>
      <c r="B190" s="156"/>
      <c r="C190" s="148"/>
      <c r="D190" s="57" t="s">
        <v>119</v>
      </c>
      <c r="E190" s="61">
        <v>0</v>
      </c>
      <c r="F190" s="61">
        <v>0</v>
      </c>
      <c r="G190" s="61">
        <f t="shared" si="42"/>
        <v>0</v>
      </c>
      <c r="H190" s="61">
        <v>0</v>
      </c>
      <c r="I190" s="73" t="s">
        <v>133</v>
      </c>
      <c r="J190" s="56"/>
      <c r="K190" s="56"/>
      <c r="L190" s="56"/>
      <c r="M190" s="56"/>
      <c r="N190" s="56"/>
      <c r="O190" s="56"/>
      <c r="P190" s="56"/>
      <c r="Q190" s="144"/>
    </row>
    <row r="191" spans="1:17" ht="15" customHeight="1">
      <c r="A191" s="161"/>
      <c r="B191" s="149" t="s">
        <v>38</v>
      </c>
      <c r="C191" s="154" t="s">
        <v>110</v>
      </c>
      <c r="D191" s="53" t="s">
        <v>106</v>
      </c>
      <c r="E191" s="2">
        <f>E192+E193</f>
        <v>294199.565</v>
      </c>
      <c r="F191" s="2">
        <f>F192+F193</f>
        <v>294199.565</v>
      </c>
      <c r="G191" s="2">
        <f t="shared" si="42"/>
        <v>0</v>
      </c>
      <c r="H191" s="2">
        <f>H192+H193</f>
        <v>289244.967</v>
      </c>
      <c r="I191" s="17">
        <f t="shared" si="43"/>
        <v>98.316000000000003</v>
      </c>
      <c r="J191" s="56">
        <v>6</v>
      </c>
      <c r="K191" s="56">
        <v>6</v>
      </c>
      <c r="L191" s="56">
        <f t="shared" si="38"/>
        <v>100</v>
      </c>
      <c r="M191" s="56">
        <v>3</v>
      </c>
      <c r="N191" s="56">
        <v>3</v>
      </c>
      <c r="O191" s="56">
        <v>11</v>
      </c>
      <c r="P191" s="56">
        <v>11</v>
      </c>
      <c r="Q191" s="58" t="s">
        <v>96</v>
      </c>
    </row>
    <row r="192" spans="1:17" ht="21" customHeight="1">
      <c r="A192" s="161"/>
      <c r="B192" s="149"/>
      <c r="C192" s="154"/>
      <c r="D192" s="53" t="s">
        <v>108</v>
      </c>
      <c r="E192" s="2">
        <v>0</v>
      </c>
      <c r="F192" s="2">
        <v>0</v>
      </c>
      <c r="G192" s="2">
        <f t="shared" si="42"/>
        <v>0</v>
      </c>
      <c r="H192" s="2">
        <v>0</v>
      </c>
      <c r="I192" s="17" t="s">
        <v>133</v>
      </c>
      <c r="J192" s="56"/>
      <c r="K192" s="56"/>
      <c r="L192" s="56"/>
      <c r="M192" s="56"/>
      <c r="N192" s="56"/>
      <c r="O192" s="56"/>
      <c r="P192" s="56"/>
      <c r="Q192" s="58"/>
    </row>
    <row r="193" spans="1:17" ht="13.5" customHeight="1">
      <c r="A193" s="161"/>
      <c r="B193" s="149"/>
      <c r="C193" s="154"/>
      <c r="D193" s="139" t="s">
        <v>107</v>
      </c>
      <c r="E193" s="61">
        <v>294199.565</v>
      </c>
      <c r="F193" s="61">
        <v>294199.565</v>
      </c>
      <c r="G193" s="61">
        <f t="shared" si="42"/>
        <v>0</v>
      </c>
      <c r="H193" s="61">
        <v>289244.967</v>
      </c>
      <c r="I193" s="73">
        <f t="shared" si="43"/>
        <v>98.316000000000003</v>
      </c>
      <c r="J193" s="56"/>
      <c r="K193" s="56"/>
      <c r="L193" s="56"/>
      <c r="M193" s="56"/>
      <c r="N193" s="56"/>
      <c r="O193" s="56"/>
      <c r="P193" s="56"/>
      <c r="Q193" s="58"/>
    </row>
    <row r="194" spans="1:17" ht="4.5" hidden="1" customHeight="1">
      <c r="A194" s="161"/>
      <c r="B194" s="149"/>
      <c r="C194" s="154"/>
      <c r="D194" s="53" t="s">
        <v>119</v>
      </c>
      <c r="E194" s="2">
        <v>0</v>
      </c>
      <c r="F194" s="2">
        <v>0</v>
      </c>
      <c r="G194" s="2">
        <f t="shared" si="42"/>
        <v>0</v>
      </c>
      <c r="H194" s="2">
        <v>0</v>
      </c>
      <c r="I194" s="17" t="s">
        <v>133</v>
      </c>
      <c r="J194" s="56"/>
      <c r="K194" s="56"/>
      <c r="L194" s="56"/>
      <c r="M194" s="56"/>
      <c r="N194" s="56"/>
      <c r="O194" s="56"/>
      <c r="P194" s="56"/>
      <c r="Q194" s="58"/>
    </row>
    <row r="195" spans="1:17" ht="15" customHeight="1">
      <c r="A195" s="161"/>
      <c r="B195" s="149" t="s">
        <v>39</v>
      </c>
      <c r="C195" s="154" t="s">
        <v>110</v>
      </c>
      <c r="D195" s="53" t="s">
        <v>106</v>
      </c>
      <c r="E195" s="2">
        <f>E196+E197</f>
        <v>478143.75699999998</v>
      </c>
      <c r="F195" s="2">
        <f>F196+F197</f>
        <v>478143.75699999998</v>
      </c>
      <c r="G195" s="2">
        <f t="shared" si="42"/>
        <v>0</v>
      </c>
      <c r="H195" s="2">
        <f>H196+H197</f>
        <v>477920.96</v>
      </c>
      <c r="I195" s="17">
        <f t="shared" si="43"/>
        <v>99.953000000000003</v>
      </c>
      <c r="J195" s="56">
        <v>2</v>
      </c>
      <c r="K195" s="56">
        <v>2</v>
      </c>
      <c r="L195" s="56">
        <f t="shared" si="38"/>
        <v>100</v>
      </c>
      <c r="M195" s="56">
        <v>3</v>
      </c>
      <c r="N195" s="56">
        <v>3</v>
      </c>
      <c r="O195" s="56">
        <v>8</v>
      </c>
      <c r="P195" s="56">
        <v>8</v>
      </c>
      <c r="Q195" s="58" t="s">
        <v>96</v>
      </c>
    </row>
    <row r="196" spans="1:17" ht="21.75" customHeight="1">
      <c r="A196" s="161"/>
      <c r="B196" s="149"/>
      <c r="C196" s="154"/>
      <c r="D196" s="53" t="s">
        <v>108</v>
      </c>
      <c r="E196" s="2">
        <v>0</v>
      </c>
      <c r="F196" s="2">
        <v>0</v>
      </c>
      <c r="G196" s="2">
        <f t="shared" si="42"/>
        <v>0</v>
      </c>
      <c r="H196" s="2">
        <v>0</v>
      </c>
      <c r="I196" s="17" t="s">
        <v>133</v>
      </c>
      <c r="J196" s="56"/>
      <c r="K196" s="56"/>
      <c r="L196" s="56"/>
      <c r="M196" s="56"/>
      <c r="N196" s="56"/>
      <c r="O196" s="56"/>
      <c r="P196" s="56"/>
      <c r="Q196" s="58"/>
    </row>
    <row r="197" spans="1:17" ht="18.75" customHeight="1">
      <c r="A197" s="161"/>
      <c r="B197" s="149"/>
      <c r="C197" s="154"/>
      <c r="D197" s="53" t="s">
        <v>107</v>
      </c>
      <c r="E197" s="2">
        <v>478143.75699999998</v>
      </c>
      <c r="F197" s="2">
        <v>478143.75699999998</v>
      </c>
      <c r="G197" s="2">
        <f t="shared" si="42"/>
        <v>0</v>
      </c>
      <c r="H197" s="2">
        <v>477920.96</v>
      </c>
      <c r="I197" s="17">
        <f t="shared" si="43"/>
        <v>99.953000000000003</v>
      </c>
      <c r="J197" s="56"/>
      <c r="K197" s="56"/>
      <c r="L197" s="56"/>
      <c r="M197" s="56"/>
      <c r="N197" s="56"/>
      <c r="O197" s="56"/>
      <c r="P197" s="56"/>
      <c r="Q197" s="58"/>
    </row>
    <row r="198" spans="1:17" ht="25.5" hidden="1" customHeight="1">
      <c r="A198" s="161"/>
      <c r="B198" s="149"/>
      <c r="C198" s="154"/>
      <c r="D198" s="53" t="s">
        <v>119</v>
      </c>
      <c r="E198" s="2">
        <v>0</v>
      </c>
      <c r="F198" s="2">
        <v>0</v>
      </c>
      <c r="G198" s="2">
        <f t="shared" si="42"/>
        <v>0</v>
      </c>
      <c r="H198" s="2">
        <v>0</v>
      </c>
      <c r="I198" s="17" t="s">
        <v>133</v>
      </c>
      <c r="J198" s="56"/>
      <c r="K198" s="56"/>
      <c r="L198" s="56"/>
      <c r="M198" s="56"/>
      <c r="N198" s="56"/>
      <c r="O198" s="56"/>
      <c r="P198" s="56"/>
      <c r="Q198" s="58"/>
    </row>
    <row r="199" spans="1:17" ht="15" customHeight="1">
      <c r="A199" s="161"/>
      <c r="B199" s="149" t="s">
        <v>40</v>
      </c>
      <c r="C199" s="154" t="s">
        <v>36</v>
      </c>
      <c r="D199" s="53" t="s">
        <v>106</v>
      </c>
      <c r="E199" s="2">
        <f>E200+E201</f>
        <v>1617.5</v>
      </c>
      <c r="F199" s="2">
        <f>F200+F201</f>
        <v>1617.5</v>
      </c>
      <c r="G199" s="2">
        <f t="shared" si="42"/>
        <v>0</v>
      </c>
      <c r="H199" s="2">
        <f>H200+H201</f>
        <v>1542.5</v>
      </c>
      <c r="I199" s="17">
        <f t="shared" si="43"/>
        <v>95.363</v>
      </c>
      <c r="J199" s="56">
        <v>3</v>
      </c>
      <c r="K199" s="56">
        <v>3</v>
      </c>
      <c r="L199" s="56">
        <f t="shared" si="38"/>
        <v>100</v>
      </c>
      <c r="M199" s="56">
        <v>2</v>
      </c>
      <c r="N199" s="56">
        <v>2</v>
      </c>
      <c r="O199" s="56">
        <v>2</v>
      </c>
      <c r="P199" s="56">
        <v>2</v>
      </c>
      <c r="Q199" s="58" t="s">
        <v>96</v>
      </c>
    </row>
    <row r="200" spans="1:17" ht="22.5">
      <c r="A200" s="161"/>
      <c r="B200" s="149"/>
      <c r="C200" s="154"/>
      <c r="D200" s="53" t="s">
        <v>108</v>
      </c>
      <c r="E200" s="2">
        <v>0</v>
      </c>
      <c r="F200" s="2">
        <v>0</v>
      </c>
      <c r="G200" s="2">
        <f t="shared" si="42"/>
        <v>0</v>
      </c>
      <c r="H200" s="2">
        <v>0</v>
      </c>
      <c r="I200" s="17" t="s">
        <v>133</v>
      </c>
      <c r="J200" s="56"/>
      <c r="K200" s="56"/>
      <c r="L200" s="56"/>
      <c r="M200" s="56"/>
      <c r="N200" s="56"/>
      <c r="O200" s="56"/>
      <c r="P200" s="56"/>
      <c r="Q200" s="63"/>
    </row>
    <row r="201" spans="1:17" ht="12.75" customHeight="1">
      <c r="A201" s="161"/>
      <c r="B201" s="149"/>
      <c r="C201" s="154"/>
      <c r="D201" s="53" t="s">
        <v>107</v>
      </c>
      <c r="E201" s="2">
        <v>1617.5</v>
      </c>
      <c r="F201" s="2">
        <v>1617.5</v>
      </c>
      <c r="G201" s="2">
        <f t="shared" si="42"/>
        <v>0</v>
      </c>
      <c r="H201" s="2">
        <v>1542.5</v>
      </c>
      <c r="I201" s="17">
        <f t="shared" si="43"/>
        <v>95.363</v>
      </c>
      <c r="J201" s="56"/>
      <c r="K201" s="56"/>
      <c r="L201" s="56"/>
      <c r="M201" s="56"/>
      <c r="N201" s="56"/>
      <c r="O201" s="56"/>
      <c r="P201" s="56"/>
      <c r="Q201" s="63"/>
    </row>
    <row r="202" spans="1:17" ht="22.5" hidden="1">
      <c r="A202" s="161"/>
      <c r="B202" s="149"/>
      <c r="C202" s="154"/>
      <c r="D202" s="53" t="s">
        <v>119</v>
      </c>
      <c r="E202" s="2">
        <v>0</v>
      </c>
      <c r="F202" s="2">
        <v>0</v>
      </c>
      <c r="G202" s="2">
        <f t="shared" si="42"/>
        <v>0</v>
      </c>
      <c r="H202" s="2">
        <v>0</v>
      </c>
      <c r="I202" s="17" t="s">
        <v>133</v>
      </c>
      <c r="J202" s="56"/>
      <c r="K202" s="56"/>
      <c r="L202" s="56"/>
      <c r="M202" s="56"/>
      <c r="N202" s="56"/>
      <c r="O202" s="56"/>
      <c r="P202" s="56"/>
      <c r="Q202" s="58"/>
    </row>
    <row r="203" spans="1:17" ht="15" customHeight="1">
      <c r="A203" s="161"/>
      <c r="B203" s="149" t="s">
        <v>41</v>
      </c>
      <c r="C203" s="154" t="s">
        <v>110</v>
      </c>
      <c r="D203" s="53" t="s">
        <v>106</v>
      </c>
      <c r="E203" s="2">
        <f>E204+E205</f>
        <v>32273.628000000001</v>
      </c>
      <c r="F203" s="2">
        <f>F204+F205</f>
        <v>32273.628000000001</v>
      </c>
      <c r="G203" s="2">
        <f t="shared" si="42"/>
        <v>0</v>
      </c>
      <c r="H203" s="2">
        <f>H204+H205</f>
        <v>31936.65</v>
      </c>
      <c r="I203" s="60">
        <f t="shared" si="43"/>
        <v>98.956000000000003</v>
      </c>
      <c r="J203" s="56">
        <v>1</v>
      </c>
      <c r="K203" s="56">
        <v>1</v>
      </c>
      <c r="L203" s="56">
        <f t="shared" si="38"/>
        <v>100</v>
      </c>
      <c r="M203" s="56">
        <v>1</v>
      </c>
      <c r="N203" s="56">
        <v>1</v>
      </c>
      <c r="O203" s="56">
        <v>1</v>
      </c>
      <c r="P203" s="56">
        <v>1</v>
      </c>
      <c r="Q203" s="63" t="s">
        <v>96</v>
      </c>
    </row>
    <row r="204" spans="1:17" ht="22.5">
      <c r="A204" s="161"/>
      <c r="B204" s="149"/>
      <c r="C204" s="154"/>
      <c r="D204" s="53" t="s">
        <v>108</v>
      </c>
      <c r="E204" s="2">
        <v>0</v>
      </c>
      <c r="F204" s="2">
        <v>0</v>
      </c>
      <c r="G204" s="2">
        <f t="shared" si="42"/>
        <v>0</v>
      </c>
      <c r="H204" s="2">
        <v>0</v>
      </c>
      <c r="I204" s="17" t="s">
        <v>133</v>
      </c>
      <c r="J204" s="56"/>
      <c r="K204" s="56"/>
      <c r="L204" s="56"/>
      <c r="M204" s="56"/>
      <c r="N204" s="56"/>
      <c r="O204" s="56"/>
      <c r="P204" s="56"/>
      <c r="Q204" s="63"/>
    </row>
    <row r="205" spans="1:17" ht="20.25" customHeight="1">
      <c r="A205" s="161"/>
      <c r="B205" s="149"/>
      <c r="C205" s="154"/>
      <c r="D205" s="53" t="s">
        <v>107</v>
      </c>
      <c r="E205" s="2">
        <v>32273.628000000001</v>
      </c>
      <c r="F205" s="2">
        <v>32273.628000000001</v>
      </c>
      <c r="G205" s="2">
        <f t="shared" si="42"/>
        <v>0</v>
      </c>
      <c r="H205" s="2">
        <v>31936.65</v>
      </c>
      <c r="I205" s="60">
        <f t="shared" si="43"/>
        <v>98.956000000000003</v>
      </c>
      <c r="J205" s="56"/>
      <c r="K205" s="56"/>
      <c r="L205" s="56"/>
      <c r="M205" s="56"/>
      <c r="N205" s="56"/>
      <c r="O205" s="56"/>
      <c r="P205" s="56"/>
      <c r="Q205" s="63"/>
    </row>
    <row r="206" spans="1:17" ht="32.25" customHeight="1">
      <c r="A206" s="161"/>
      <c r="B206" s="149"/>
      <c r="C206" s="154"/>
      <c r="D206" s="57" t="s">
        <v>119</v>
      </c>
      <c r="E206" s="61">
        <v>0</v>
      </c>
      <c r="F206" s="61">
        <v>0</v>
      </c>
      <c r="G206" s="61">
        <f t="shared" si="42"/>
        <v>0</v>
      </c>
      <c r="H206" s="61">
        <v>0</v>
      </c>
      <c r="I206" s="61" t="s">
        <v>133</v>
      </c>
      <c r="J206" s="56"/>
      <c r="K206" s="56"/>
      <c r="L206" s="56"/>
      <c r="M206" s="56"/>
      <c r="N206" s="56"/>
      <c r="O206" s="56"/>
      <c r="P206" s="56"/>
      <c r="Q206" s="63"/>
    </row>
    <row r="207" spans="1:17" ht="13.5" customHeight="1">
      <c r="A207" s="169"/>
      <c r="B207" s="149" t="s">
        <v>162</v>
      </c>
      <c r="C207" s="154" t="s">
        <v>110</v>
      </c>
      <c r="D207" s="53" t="s">
        <v>106</v>
      </c>
      <c r="E207" s="2">
        <f>E208+E209</f>
        <v>4457.607</v>
      </c>
      <c r="F207" s="2">
        <f>F208+F209</f>
        <v>4457.607</v>
      </c>
      <c r="G207" s="2">
        <f t="shared" si="42"/>
        <v>0</v>
      </c>
      <c r="H207" s="2">
        <f>H208+H209</f>
        <v>4257.607</v>
      </c>
      <c r="I207" s="17">
        <f t="shared" si="43"/>
        <v>95.513000000000005</v>
      </c>
      <c r="J207" s="56">
        <v>3</v>
      </c>
      <c r="K207" s="56">
        <v>3</v>
      </c>
      <c r="L207" s="56">
        <f t="shared" si="38"/>
        <v>100</v>
      </c>
      <c r="M207" s="56">
        <v>1</v>
      </c>
      <c r="N207" s="56">
        <v>1</v>
      </c>
      <c r="O207" s="56">
        <v>4</v>
      </c>
      <c r="P207" s="56">
        <v>4</v>
      </c>
      <c r="Q207" s="63" t="s">
        <v>96</v>
      </c>
    </row>
    <row r="208" spans="1:17" ht="22.5" customHeight="1">
      <c r="A208" s="170"/>
      <c r="B208" s="149"/>
      <c r="C208" s="154"/>
      <c r="D208" s="53" t="s">
        <v>108</v>
      </c>
      <c r="E208" s="2">
        <v>0</v>
      </c>
      <c r="F208" s="2">
        <v>0</v>
      </c>
      <c r="G208" s="2">
        <f t="shared" si="42"/>
        <v>0</v>
      </c>
      <c r="H208" s="2">
        <v>0</v>
      </c>
      <c r="I208" s="17" t="s">
        <v>133</v>
      </c>
      <c r="J208" s="56"/>
      <c r="K208" s="56"/>
      <c r="L208" s="56"/>
      <c r="M208" s="56"/>
      <c r="N208" s="56"/>
      <c r="O208" s="56"/>
      <c r="P208" s="56"/>
      <c r="Q208" s="63"/>
    </row>
    <row r="209" spans="1:17" ht="21" customHeight="1">
      <c r="A209" s="170"/>
      <c r="B209" s="149"/>
      <c r="C209" s="154"/>
      <c r="D209" s="57" t="s">
        <v>107</v>
      </c>
      <c r="E209" s="61">
        <v>4457.607</v>
      </c>
      <c r="F209" s="61">
        <v>4457.607</v>
      </c>
      <c r="G209" s="61">
        <f t="shared" si="42"/>
        <v>0</v>
      </c>
      <c r="H209" s="61">
        <v>4257.607</v>
      </c>
      <c r="I209" s="73">
        <f t="shared" si="43"/>
        <v>95.513000000000005</v>
      </c>
      <c r="J209" s="56"/>
      <c r="K209" s="56"/>
      <c r="L209" s="56"/>
      <c r="M209" s="56"/>
      <c r="N209" s="56"/>
      <c r="O209" s="56"/>
      <c r="P209" s="56"/>
      <c r="Q209" s="63"/>
    </row>
    <row r="210" spans="1:17" ht="6" hidden="1" customHeight="1">
      <c r="A210" s="173"/>
      <c r="B210" s="149"/>
      <c r="C210" s="154"/>
      <c r="D210" s="57" t="s">
        <v>119</v>
      </c>
      <c r="E210" s="2">
        <v>0</v>
      </c>
      <c r="F210" s="2">
        <v>0</v>
      </c>
      <c r="G210" s="2">
        <f t="shared" si="42"/>
        <v>0</v>
      </c>
      <c r="H210" s="2">
        <v>0</v>
      </c>
      <c r="I210" s="17" t="s">
        <v>133</v>
      </c>
      <c r="J210" s="56"/>
      <c r="K210" s="56"/>
      <c r="L210" s="56"/>
      <c r="M210" s="56"/>
      <c r="N210" s="56"/>
      <c r="O210" s="56"/>
      <c r="P210" s="56"/>
      <c r="Q210" s="63"/>
    </row>
    <row r="211" spans="1:17" ht="13.5" customHeight="1">
      <c r="A211" s="161">
        <v>11</v>
      </c>
      <c r="B211" s="156" t="s">
        <v>42</v>
      </c>
      <c r="C211" s="148" t="s">
        <v>43</v>
      </c>
      <c r="D211" s="67" t="s">
        <v>106</v>
      </c>
      <c r="E211" s="39">
        <f>E212+E213+E214+E215</f>
        <v>1733176.943</v>
      </c>
      <c r="F211" s="39">
        <f>F212+F213+F214+F215</f>
        <v>1735638.7420000001</v>
      </c>
      <c r="G211" s="39">
        <f t="shared" si="42"/>
        <v>2461.7990000001155</v>
      </c>
      <c r="H211" s="39">
        <f>H212+H213+H214+H215</f>
        <v>1734084.18</v>
      </c>
      <c r="I211" s="17">
        <f t="shared" si="43"/>
        <v>99.91</v>
      </c>
      <c r="J211" s="52">
        <v>41</v>
      </c>
      <c r="K211" s="52">
        <v>41</v>
      </c>
      <c r="L211" s="72">
        <f t="shared" si="38"/>
        <v>100</v>
      </c>
      <c r="M211" s="52">
        <v>21</v>
      </c>
      <c r="N211" s="52">
        <v>21</v>
      </c>
      <c r="O211" s="86">
        <v>30</v>
      </c>
      <c r="P211" s="86">
        <v>30</v>
      </c>
      <c r="Q211" s="162" t="s">
        <v>143</v>
      </c>
    </row>
    <row r="212" spans="1:17" ht="22.5">
      <c r="A212" s="161"/>
      <c r="B212" s="156"/>
      <c r="C212" s="148"/>
      <c r="D212" s="57" t="s">
        <v>108</v>
      </c>
      <c r="E212" s="2">
        <f>E217+E227+E222+E232</f>
        <v>109119.00000000001</v>
      </c>
      <c r="F212" s="2">
        <f>F217+F227+F222+F232</f>
        <v>109119.00000000001</v>
      </c>
      <c r="G212" s="2">
        <f t="shared" si="42"/>
        <v>0</v>
      </c>
      <c r="H212" s="2">
        <f>H217+H227+H222+H232</f>
        <v>109115.808</v>
      </c>
      <c r="I212" s="17">
        <f t="shared" si="43"/>
        <v>99.997</v>
      </c>
      <c r="J212" s="55">
        <v>5</v>
      </c>
      <c r="K212" s="56">
        <v>5</v>
      </c>
      <c r="L212" s="56"/>
      <c r="M212" s="56"/>
      <c r="N212" s="56"/>
      <c r="O212" s="97"/>
      <c r="P212" s="97"/>
      <c r="Q212" s="163"/>
    </row>
    <row r="213" spans="1:17" ht="14.25" customHeight="1">
      <c r="A213" s="161"/>
      <c r="B213" s="156"/>
      <c r="C213" s="148"/>
      <c r="D213" s="57" t="s">
        <v>107</v>
      </c>
      <c r="E213" s="2">
        <f>E218+E228+E223+E233</f>
        <v>1175276.6429999999</v>
      </c>
      <c r="F213" s="2">
        <f>F218+F228+F223+F233</f>
        <v>1177738.442</v>
      </c>
      <c r="G213" s="2">
        <f t="shared" si="42"/>
        <v>2461.7990000001155</v>
      </c>
      <c r="H213" s="2">
        <f>H218+H228+H223+H233</f>
        <v>1176187.0719999999</v>
      </c>
      <c r="I213" s="17">
        <f t="shared" si="43"/>
        <v>99.867999999999995</v>
      </c>
      <c r="J213" s="56"/>
      <c r="K213" s="56"/>
      <c r="L213" s="56"/>
      <c r="M213" s="56"/>
      <c r="N213" s="56"/>
      <c r="O213" s="97"/>
      <c r="P213" s="97"/>
      <c r="Q213" s="163"/>
    </row>
    <row r="214" spans="1:17" ht="14.25" customHeight="1">
      <c r="A214" s="161"/>
      <c r="B214" s="156"/>
      <c r="C214" s="148"/>
      <c r="D214" s="57" t="s">
        <v>121</v>
      </c>
      <c r="E214" s="2">
        <f>E219+E229+E224</f>
        <v>418562.30000000005</v>
      </c>
      <c r="F214" s="2">
        <f>F219+F229+F224</f>
        <v>418562.30000000005</v>
      </c>
      <c r="G214" s="2">
        <f t="shared" si="42"/>
        <v>0</v>
      </c>
      <c r="H214" s="2">
        <f>H219+H229+H224</f>
        <v>418562.30000000005</v>
      </c>
      <c r="I214" s="17">
        <f t="shared" si="43"/>
        <v>100</v>
      </c>
      <c r="J214" s="56"/>
      <c r="K214" s="56"/>
      <c r="L214" s="56"/>
      <c r="M214" s="56"/>
      <c r="N214" s="56"/>
      <c r="O214" s="97"/>
      <c r="P214" s="97"/>
      <c r="Q214" s="163"/>
    </row>
    <row r="215" spans="1:17" ht="24" customHeight="1">
      <c r="A215" s="161"/>
      <c r="B215" s="156"/>
      <c r="C215" s="148"/>
      <c r="D215" s="57" t="s">
        <v>119</v>
      </c>
      <c r="E215" s="2">
        <f>E220+E230+E225</f>
        <v>30219</v>
      </c>
      <c r="F215" s="2">
        <f>F220+F230+F225</f>
        <v>30219</v>
      </c>
      <c r="G215" s="2">
        <f t="shared" si="42"/>
        <v>0</v>
      </c>
      <c r="H215" s="2">
        <f>H220+H230+H225</f>
        <v>30219</v>
      </c>
      <c r="I215" s="98">
        <f t="shared" si="43"/>
        <v>100</v>
      </c>
      <c r="J215" s="56"/>
      <c r="K215" s="56"/>
      <c r="L215" s="56"/>
      <c r="M215" s="56"/>
      <c r="N215" s="56"/>
      <c r="O215" s="97"/>
      <c r="P215" s="97"/>
      <c r="Q215" s="164"/>
    </row>
    <row r="216" spans="1:17" ht="12" customHeight="1">
      <c r="A216" s="161"/>
      <c r="B216" s="149" t="s">
        <v>44</v>
      </c>
      <c r="C216" s="154" t="s">
        <v>43</v>
      </c>
      <c r="D216" s="57" t="s">
        <v>106</v>
      </c>
      <c r="E216" s="2">
        <f>E217+E218+E219+E220</f>
        <v>474683.81299999997</v>
      </c>
      <c r="F216" s="2">
        <f>F217+F218+F219+F220</f>
        <v>474683.81299999997</v>
      </c>
      <c r="G216" s="2">
        <f t="shared" si="42"/>
        <v>0</v>
      </c>
      <c r="H216" s="2">
        <f>H217+H218+H219+H220</f>
        <v>474655.19900000002</v>
      </c>
      <c r="I216" s="17">
        <f t="shared" si="43"/>
        <v>99.994</v>
      </c>
      <c r="J216" s="56">
        <v>7</v>
      </c>
      <c r="K216" s="56">
        <v>7</v>
      </c>
      <c r="L216" s="56">
        <f t="shared" si="38"/>
        <v>100</v>
      </c>
      <c r="M216" s="56">
        <v>6</v>
      </c>
      <c r="N216" s="56">
        <v>6</v>
      </c>
      <c r="O216" s="97">
        <v>8</v>
      </c>
      <c r="P216" s="97">
        <v>8</v>
      </c>
      <c r="Q216" s="99" t="s">
        <v>96</v>
      </c>
    </row>
    <row r="217" spans="1:17" ht="22.5" customHeight="1">
      <c r="A217" s="161"/>
      <c r="B217" s="149"/>
      <c r="C217" s="154"/>
      <c r="D217" s="57" t="s">
        <v>108</v>
      </c>
      <c r="E217" s="2">
        <v>12035.6</v>
      </c>
      <c r="F217" s="69">
        <v>12035.6</v>
      </c>
      <c r="G217" s="2">
        <f t="shared" si="42"/>
        <v>0</v>
      </c>
      <c r="H217" s="2">
        <v>12035.6</v>
      </c>
      <c r="I217" s="17">
        <f t="shared" si="43"/>
        <v>100</v>
      </c>
      <c r="J217" s="6"/>
      <c r="K217" s="56"/>
      <c r="L217" s="56"/>
      <c r="M217" s="56"/>
      <c r="N217" s="56"/>
      <c r="O217" s="97"/>
      <c r="P217" s="97"/>
      <c r="Q217" s="99"/>
    </row>
    <row r="218" spans="1:17" ht="15" customHeight="1">
      <c r="A218" s="161"/>
      <c r="B218" s="149"/>
      <c r="C218" s="154"/>
      <c r="D218" s="57" t="s">
        <v>107</v>
      </c>
      <c r="E218" s="2">
        <v>324800.31300000002</v>
      </c>
      <c r="F218" s="69">
        <v>324800.31300000002</v>
      </c>
      <c r="G218" s="2">
        <f t="shared" si="42"/>
        <v>0</v>
      </c>
      <c r="H218" s="2">
        <v>324771.69900000002</v>
      </c>
      <c r="I218" s="17">
        <f t="shared" si="43"/>
        <v>99.991</v>
      </c>
      <c r="J218" s="56"/>
      <c r="K218" s="56"/>
      <c r="L218" s="56"/>
      <c r="M218" s="56"/>
      <c r="N218" s="56"/>
      <c r="O218" s="97"/>
      <c r="P218" s="97"/>
      <c r="Q218" s="99"/>
    </row>
    <row r="219" spans="1:17" ht="13.5" customHeight="1">
      <c r="A219" s="161"/>
      <c r="B219" s="149"/>
      <c r="C219" s="154"/>
      <c r="D219" s="57" t="s">
        <v>121</v>
      </c>
      <c r="E219" s="2">
        <v>133248.9</v>
      </c>
      <c r="F219" s="2">
        <v>133248.9</v>
      </c>
      <c r="G219" s="2">
        <f t="shared" si="42"/>
        <v>0</v>
      </c>
      <c r="H219" s="2">
        <v>133248.9</v>
      </c>
      <c r="I219" s="17">
        <f t="shared" si="43"/>
        <v>100</v>
      </c>
      <c r="J219" s="56"/>
      <c r="K219" s="56"/>
      <c r="L219" s="56"/>
      <c r="M219" s="56"/>
      <c r="N219" s="56"/>
      <c r="O219" s="97"/>
      <c r="P219" s="97"/>
      <c r="Q219" s="99"/>
    </row>
    <row r="220" spans="1:17" ht="22.5" customHeight="1">
      <c r="A220" s="161"/>
      <c r="B220" s="149"/>
      <c r="C220" s="154"/>
      <c r="D220" s="57" t="s">
        <v>119</v>
      </c>
      <c r="E220" s="2">
        <v>4599</v>
      </c>
      <c r="F220" s="2">
        <v>4599</v>
      </c>
      <c r="G220" s="2">
        <f t="shared" si="42"/>
        <v>0</v>
      </c>
      <c r="H220" s="2">
        <v>4599</v>
      </c>
      <c r="I220" s="17">
        <f t="shared" si="43"/>
        <v>100</v>
      </c>
      <c r="J220" s="56"/>
      <c r="K220" s="56"/>
      <c r="L220" s="56"/>
      <c r="M220" s="56"/>
      <c r="N220" s="56"/>
      <c r="O220" s="97"/>
      <c r="P220" s="97"/>
      <c r="Q220" s="99"/>
    </row>
    <row r="221" spans="1:17" ht="15" customHeight="1">
      <c r="A221" s="161"/>
      <c r="B221" s="149" t="s">
        <v>45</v>
      </c>
      <c r="C221" s="154" t="s">
        <v>43</v>
      </c>
      <c r="D221" s="57" t="s">
        <v>106</v>
      </c>
      <c r="E221" s="2">
        <f>E222+E223+E224+E225</f>
        <v>697707.37300000002</v>
      </c>
      <c r="F221" s="2">
        <f>F222+F223+F224+F225</f>
        <v>697707.37300000002</v>
      </c>
      <c r="G221" s="2">
        <f t="shared" si="42"/>
        <v>0</v>
      </c>
      <c r="H221" s="2">
        <f>H222+H223+H224+H225</f>
        <v>697046.56099999999</v>
      </c>
      <c r="I221" s="17">
        <f t="shared" si="43"/>
        <v>99.905000000000001</v>
      </c>
      <c r="J221" s="56">
        <v>12</v>
      </c>
      <c r="K221" s="56">
        <v>12</v>
      </c>
      <c r="L221" s="56">
        <f t="shared" ref="L221:L285" si="44">K221*100/J221</f>
        <v>100</v>
      </c>
      <c r="M221" s="56">
        <v>5</v>
      </c>
      <c r="N221" s="56">
        <v>5</v>
      </c>
      <c r="O221" s="97">
        <v>10</v>
      </c>
      <c r="P221" s="97">
        <v>10</v>
      </c>
      <c r="Q221" s="99" t="s">
        <v>96</v>
      </c>
    </row>
    <row r="222" spans="1:17" ht="22.5" customHeight="1">
      <c r="A222" s="161"/>
      <c r="B222" s="149"/>
      <c r="C222" s="154"/>
      <c r="D222" s="57" t="s">
        <v>108</v>
      </c>
      <c r="E222" s="2">
        <v>11095.8</v>
      </c>
      <c r="F222" s="69">
        <v>11095.8</v>
      </c>
      <c r="G222" s="2">
        <f t="shared" si="42"/>
        <v>0</v>
      </c>
      <c r="H222" s="2">
        <v>11095.8</v>
      </c>
      <c r="I222" s="17">
        <f t="shared" si="43"/>
        <v>100</v>
      </c>
      <c r="J222" s="55"/>
      <c r="K222" s="56"/>
      <c r="L222" s="56"/>
      <c r="M222" s="56"/>
      <c r="N222" s="56"/>
      <c r="O222" s="97"/>
      <c r="P222" s="97"/>
      <c r="Q222" s="100"/>
    </row>
    <row r="223" spans="1:17" ht="13.5" customHeight="1">
      <c r="A223" s="161"/>
      <c r="B223" s="149"/>
      <c r="C223" s="154"/>
      <c r="D223" s="57" t="s">
        <v>107</v>
      </c>
      <c r="E223" s="2">
        <v>376098.17300000001</v>
      </c>
      <c r="F223" s="69">
        <v>376098.17300000001</v>
      </c>
      <c r="G223" s="2">
        <f t="shared" si="42"/>
        <v>0</v>
      </c>
      <c r="H223" s="2">
        <v>375437.36099999998</v>
      </c>
      <c r="I223" s="17">
        <f t="shared" si="43"/>
        <v>99.823999999999998</v>
      </c>
      <c r="J223" s="56"/>
      <c r="K223" s="56"/>
      <c r="L223" s="56"/>
      <c r="M223" s="56"/>
      <c r="N223" s="56"/>
      <c r="O223" s="97"/>
      <c r="P223" s="97"/>
      <c r="Q223" s="100"/>
    </row>
    <row r="224" spans="1:17" ht="12.75" customHeight="1">
      <c r="A224" s="161"/>
      <c r="B224" s="149"/>
      <c r="C224" s="154"/>
      <c r="D224" s="57" t="s">
        <v>121</v>
      </c>
      <c r="E224" s="2">
        <v>285313.40000000002</v>
      </c>
      <c r="F224" s="2">
        <v>285313.40000000002</v>
      </c>
      <c r="G224" s="2">
        <f t="shared" si="42"/>
        <v>0</v>
      </c>
      <c r="H224" s="2">
        <v>285313.40000000002</v>
      </c>
      <c r="I224" s="17">
        <f t="shared" si="43"/>
        <v>100</v>
      </c>
      <c r="J224" s="56"/>
      <c r="K224" s="56"/>
      <c r="L224" s="56"/>
      <c r="M224" s="56"/>
      <c r="N224" s="56"/>
      <c r="O224" s="97"/>
      <c r="P224" s="97"/>
      <c r="Q224" s="100"/>
    </row>
    <row r="225" spans="1:17" ht="22.5" customHeight="1">
      <c r="A225" s="161"/>
      <c r="B225" s="149"/>
      <c r="C225" s="154"/>
      <c r="D225" s="57" t="s">
        <v>119</v>
      </c>
      <c r="E225" s="2">
        <v>25200</v>
      </c>
      <c r="F225" s="2">
        <v>25200</v>
      </c>
      <c r="G225" s="2">
        <f t="shared" si="42"/>
        <v>0</v>
      </c>
      <c r="H225" s="2">
        <v>25200</v>
      </c>
      <c r="I225" s="17">
        <f t="shared" si="43"/>
        <v>100</v>
      </c>
      <c r="J225" s="56"/>
      <c r="K225" s="56"/>
      <c r="L225" s="56"/>
      <c r="M225" s="56"/>
      <c r="N225" s="56"/>
      <c r="O225" s="97"/>
      <c r="P225" s="97"/>
      <c r="Q225" s="99"/>
    </row>
    <row r="226" spans="1:17" ht="14.25" customHeight="1">
      <c r="A226" s="161"/>
      <c r="B226" s="149" t="s">
        <v>178</v>
      </c>
      <c r="C226" s="154" t="s">
        <v>43</v>
      </c>
      <c r="D226" s="57" t="s">
        <v>106</v>
      </c>
      <c r="E226" s="2">
        <f>E227+E228+E230</f>
        <v>554688.75699999998</v>
      </c>
      <c r="F226" s="69">
        <f>F227+F228+F230</f>
        <v>557150.55599999998</v>
      </c>
      <c r="G226" s="2">
        <f t="shared" si="42"/>
        <v>2461.7989999999991</v>
      </c>
      <c r="H226" s="2">
        <f>H227+H228+H230</f>
        <v>556826.79</v>
      </c>
      <c r="I226" s="17">
        <f t="shared" ref="I226:I230" si="45">ROUND(H226/F226 *100,3)</f>
        <v>99.941999999999993</v>
      </c>
      <c r="J226" s="56">
        <v>10</v>
      </c>
      <c r="K226" s="56">
        <v>10</v>
      </c>
      <c r="L226" s="56">
        <f t="shared" ref="L226" si="46">K226*100/J226</f>
        <v>100</v>
      </c>
      <c r="M226" s="56">
        <v>5</v>
      </c>
      <c r="N226" s="56">
        <v>5</v>
      </c>
      <c r="O226" s="97">
        <v>7</v>
      </c>
      <c r="P226" s="97">
        <v>7</v>
      </c>
      <c r="Q226" s="100" t="s">
        <v>96</v>
      </c>
    </row>
    <row r="227" spans="1:17" ht="22.5">
      <c r="A227" s="161"/>
      <c r="B227" s="149"/>
      <c r="C227" s="154"/>
      <c r="D227" s="57" t="s">
        <v>108</v>
      </c>
      <c r="E227" s="2">
        <v>85987.6</v>
      </c>
      <c r="F227" s="69">
        <v>85987.6</v>
      </c>
      <c r="G227" s="2">
        <f t="shared" si="42"/>
        <v>0</v>
      </c>
      <c r="H227" s="2">
        <v>85984.407999999996</v>
      </c>
      <c r="I227" s="17">
        <f t="shared" si="45"/>
        <v>99.995999999999995</v>
      </c>
      <c r="J227" s="6"/>
      <c r="K227" s="56"/>
      <c r="L227" s="56"/>
      <c r="M227" s="56"/>
      <c r="N227" s="56"/>
      <c r="O227" s="97"/>
      <c r="P227" s="97"/>
      <c r="Q227" s="100"/>
    </row>
    <row r="228" spans="1:17" ht="19.5" customHeight="1">
      <c r="A228" s="161"/>
      <c r="B228" s="149"/>
      <c r="C228" s="154"/>
      <c r="D228" s="57" t="s">
        <v>107</v>
      </c>
      <c r="E228" s="2">
        <v>468281.15700000001</v>
      </c>
      <c r="F228" s="69">
        <v>470742.95600000001</v>
      </c>
      <c r="G228" s="2">
        <f t="shared" si="42"/>
        <v>2461.7989999999991</v>
      </c>
      <c r="H228" s="2">
        <v>470422.38199999998</v>
      </c>
      <c r="I228" s="17">
        <f t="shared" si="45"/>
        <v>99.932000000000002</v>
      </c>
      <c r="J228" s="56"/>
      <c r="K228" s="56"/>
      <c r="L228" s="56"/>
      <c r="M228" s="56"/>
      <c r="N228" s="56"/>
      <c r="O228" s="97"/>
      <c r="P228" s="97"/>
      <c r="Q228" s="100"/>
    </row>
    <row r="229" spans="1:17" hidden="1">
      <c r="A229" s="161"/>
      <c r="B229" s="149"/>
      <c r="C229" s="154"/>
      <c r="D229" s="57" t="s">
        <v>121</v>
      </c>
      <c r="E229" s="2"/>
      <c r="F229" s="2"/>
      <c r="G229" s="2">
        <f t="shared" si="42"/>
        <v>0</v>
      </c>
      <c r="H229" s="2"/>
      <c r="I229" s="17" t="e">
        <f t="shared" si="45"/>
        <v>#DIV/0!</v>
      </c>
      <c r="J229" s="56"/>
      <c r="K229" s="56"/>
      <c r="L229" s="56" t="e">
        <f t="shared" ref="L229" si="47">K229*100/J229</f>
        <v>#DIV/0!</v>
      </c>
      <c r="M229" s="56"/>
      <c r="N229" s="56"/>
      <c r="O229" s="97"/>
      <c r="P229" s="97"/>
      <c r="Q229" s="100"/>
    </row>
    <row r="230" spans="1:17" ht="23.25" customHeight="1">
      <c r="A230" s="161"/>
      <c r="B230" s="149"/>
      <c r="C230" s="154"/>
      <c r="D230" s="57" t="s">
        <v>119</v>
      </c>
      <c r="E230" s="2">
        <v>420</v>
      </c>
      <c r="F230" s="2">
        <v>420</v>
      </c>
      <c r="G230" s="2">
        <f t="shared" si="42"/>
        <v>0</v>
      </c>
      <c r="H230" s="2">
        <v>420</v>
      </c>
      <c r="I230" s="17">
        <f t="shared" si="45"/>
        <v>100</v>
      </c>
      <c r="J230" s="56"/>
      <c r="K230" s="56"/>
      <c r="L230" s="56"/>
      <c r="M230" s="56"/>
      <c r="N230" s="56"/>
      <c r="O230" s="97"/>
      <c r="P230" s="97"/>
      <c r="Q230" s="100"/>
    </row>
    <row r="231" spans="1:17" ht="14.25" customHeight="1">
      <c r="A231" s="161"/>
      <c r="B231" s="149" t="s">
        <v>172</v>
      </c>
      <c r="C231" s="154" t="s">
        <v>169</v>
      </c>
      <c r="D231" s="57" t="s">
        <v>106</v>
      </c>
      <c r="E231" s="2">
        <f>E232+E233+E235</f>
        <v>6097</v>
      </c>
      <c r="F231" s="2">
        <f>F232+F233+F235</f>
        <v>6097</v>
      </c>
      <c r="G231" s="2">
        <f t="shared" si="42"/>
        <v>0</v>
      </c>
      <c r="H231" s="2">
        <f>H232+H233+H235</f>
        <v>5555.63</v>
      </c>
      <c r="I231" s="17">
        <f t="shared" si="43"/>
        <v>91.120999999999995</v>
      </c>
      <c r="J231" s="56">
        <v>7</v>
      </c>
      <c r="K231" s="56">
        <v>7</v>
      </c>
      <c r="L231" s="56">
        <f t="shared" si="44"/>
        <v>100</v>
      </c>
      <c r="M231" s="56">
        <v>5</v>
      </c>
      <c r="N231" s="56">
        <v>5</v>
      </c>
      <c r="O231" s="97">
        <v>5</v>
      </c>
      <c r="P231" s="97">
        <v>5</v>
      </c>
      <c r="Q231" s="100" t="s">
        <v>96</v>
      </c>
    </row>
    <row r="232" spans="1:17" ht="22.5">
      <c r="A232" s="161"/>
      <c r="B232" s="149"/>
      <c r="C232" s="154"/>
      <c r="D232" s="57" t="s">
        <v>108</v>
      </c>
      <c r="E232" s="2">
        <v>0</v>
      </c>
      <c r="F232" s="2">
        <v>0</v>
      </c>
      <c r="G232" s="2">
        <f t="shared" si="42"/>
        <v>0</v>
      </c>
      <c r="H232" s="2">
        <v>0</v>
      </c>
      <c r="I232" s="17" t="s">
        <v>133</v>
      </c>
      <c r="J232" s="6"/>
      <c r="K232" s="56"/>
      <c r="L232" s="56"/>
      <c r="M232" s="56"/>
      <c r="N232" s="56"/>
      <c r="O232" s="97"/>
      <c r="P232" s="97"/>
      <c r="Q232" s="100"/>
    </row>
    <row r="233" spans="1:17" ht="32.25" customHeight="1">
      <c r="A233" s="161"/>
      <c r="B233" s="149"/>
      <c r="C233" s="154"/>
      <c r="D233" s="53" t="s">
        <v>107</v>
      </c>
      <c r="E233" s="2">
        <v>6097</v>
      </c>
      <c r="F233" s="2">
        <v>6097</v>
      </c>
      <c r="G233" s="2">
        <f t="shared" si="42"/>
        <v>0</v>
      </c>
      <c r="H233" s="2">
        <v>5555.63</v>
      </c>
      <c r="I233" s="17">
        <f t="shared" si="43"/>
        <v>91.120999999999995</v>
      </c>
      <c r="J233" s="56"/>
      <c r="K233" s="56"/>
      <c r="L233" s="56"/>
      <c r="M233" s="56"/>
      <c r="N233" s="56"/>
      <c r="O233" s="97"/>
      <c r="P233" s="97"/>
      <c r="Q233" s="100"/>
    </row>
    <row r="234" spans="1:17" hidden="1">
      <c r="A234" s="161"/>
      <c r="B234" s="149"/>
      <c r="C234" s="154"/>
      <c r="D234" s="57" t="s">
        <v>121</v>
      </c>
      <c r="E234" s="2"/>
      <c r="F234" s="2"/>
      <c r="G234" s="2">
        <f t="shared" si="42"/>
        <v>0</v>
      </c>
      <c r="H234" s="2"/>
      <c r="I234" s="17" t="e">
        <f t="shared" si="43"/>
        <v>#DIV/0!</v>
      </c>
      <c r="J234" s="56"/>
      <c r="K234" s="56"/>
      <c r="L234" s="56" t="e">
        <f t="shared" si="44"/>
        <v>#DIV/0!</v>
      </c>
      <c r="M234" s="56"/>
      <c r="N234" s="56"/>
      <c r="O234" s="97"/>
      <c r="P234" s="97"/>
      <c r="Q234" s="100"/>
    </row>
    <row r="235" spans="1:17" ht="22.5" hidden="1">
      <c r="A235" s="161"/>
      <c r="B235" s="149"/>
      <c r="C235" s="154"/>
      <c r="D235" s="57" t="s">
        <v>119</v>
      </c>
      <c r="E235" s="2">
        <v>0</v>
      </c>
      <c r="F235" s="2">
        <v>0</v>
      </c>
      <c r="G235" s="2">
        <f t="shared" si="42"/>
        <v>0</v>
      </c>
      <c r="H235" s="2">
        <v>0</v>
      </c>
      <c r="I235" s="17" t="s">
        <v>133</v>
      </c>
      <c r="J235" s="56"/>
      <c r="K235" s="56"/>
      <c r="L235" s="56"/>
      <c r="M235" s="56"/>
      <c r="N235" s="56"/>
      <c r="O235" s="97"/>
      <c r="P235" s="97"/>
      <c r="Q235" s="100"/>
    </row>
    <row r="236" spans="1:17" ht="13.5" customHeight="1">
      <c r="A236" s="161">
        <v>12</v>
      </c>
      <c r="B236" s="156" t="s">
        <v>46</v>
      </c>
      <c r="C236" s="150" t="s">
        <v>47</v>
      </c>
      <c r="D236" s="48" t="s">
        <v>106</v>
      </c>
      <c r="E236" s="39">
        <f>E241+E246+E251</f>
        <v>975390.73399999994</v>
      </c>
      <c r="F236" s="39">
        <f>F241+F246+F251</f>
        <v>1020650.7339999999</v>
      </c>
      <c r="G236" s="39">
        <f t="shared" ref="G236" si="48">SUM(G237:G240)</f>
        <v>45260</v>
      </c>
      <c r="H236" s="39">
        <f>H241+H246+H251</f>
        <v>988247.45</v>
      </c>
      <c r="I236" s="18">
        <f t="shared" si="43"/>
        <v>96.825000000000003</v>
      </c>
      <c r="J236" s="40">
        <v>24</v>
      </c>
      <c r="K236" s="40">
        <v>22</v>
      </c>
      <c r="L236" s="18">
        <f t="shared" si="44"/>
        <v>91.666666666666671</v>
      </c>
      <c r="M236" s="40">
        <v>10</v>
      </c>
      <c r="N236" s="40">
        <v>10</v>
      </c>
      <c r="O236" s="40">
        <v>18</v>
      </c>
      <c r="P236" s="40">
        <v>18</v>
      </c>
      <c r="Q236" s="142" t="s">
        <v>143</v>
      </c>
    </row>
    <row r="237" spans="1:17" ht="22.5">
      <c r="A237" s="161"/>
      <c r="B237" s="156"/>
      <c r="C237" s="150"/>
      <c r="D237" s="57" t="s">
        <v>108</v>
      </c>
      <c r="E237" s="2">
        <v>38047.800000000003</v>
      </c>
      <c r="F237" s="2">
        <v>38047.800000000003</v>
      </c>
      <c r="G237" s="2">
        <f t="shared" ref="G237:G239" si="49">G242+G252+G247</f>
        <v>0</v>
      </c>
      <c r="H237" s="2">
        <v>38047.800000000003</v>
      </c>
      <c r="I237" s="60">
        <f t="shared" si="43"/>
        <v>100</v>
      </c>
      <c r="J237" s="55">
        <v>3</v>
      </c>
      <c r="K237" s="56">
        <v>3</v>
      </c>
      <c r="L237" s="56"/>
      <c r="M237" s="56"/>
      <c r="N237" s="56"/>
      <c r="O237" s="56"/>
      <c r="P237" s="56"/>
      <c r="Q237" s="143"/>
    </row>
    <row r="238" spans="1:17" ht="15.75" customHeight="1">
      <c r="A238" s="161"/>
      <c r="B238" s="156"/>
      <c r="C238" s="150"/>
      <c r="D238" s="57" t="s">
        <v>107</v>
      </c>
      <c r="E238" s="2">
        <v>911140.53399999999</v>
      </c>
      <c r="F238" s="2">
        <v>956400.53399999999</v>
      </c>
      <c r="G238" s="2">
        <f t="shared" si="49"/>
        <v>45260</v>
      </c>
      <c r="H238" s="2">
        <v>923997.25</v>
      </c>
      <c r="I238" s="17">
        <f t="shared" si="43"/>
        <v>96.611999999999995</v>
      </c>
      <c r="J238" s="56"/>
      <c r="K238" s="56"/>
      <c r="L238" s="56"/>
      <c r="M238" s="56"/>
      <c r="N238" s="56"/>
      <c r="O238" s="56"/>
      <c r="P238" s="56"/>
      <c r="Q238" s="143"/>
    </row>
    <row r="239" spans="1:17" ht="15.75" customHeight="1">
      <c r="A239" s="161"/>
      <c r="B239" s="156"/>
      <c r="C239" s="150"/>
      <c r="D239" s="57" t="s">
        <v>121</v>
      </c>
      <c r="E239" s="2">
        <v>24202.400000000001</v>
      </c>
      <c r="F239" s="2">
        <v>24202.400000000001</v>
      </c>
      <c r="G239" s="2">
        <f t="shared" si="49"/>
        <v>0</v>
      </c>
      <c r="H239" s="2">
        <v>24202.400000000001</v>
      </c>
      <c r="I239" s="60">
        <f t="shared" si="43"/>
        <v>100</v>
      </c>
      <c r="J239" s="56"/>
      <c r="K239" s="56"/>
      <c r="L239" s="56"/>
      <c r="M239" s="56"/>
      <c r="N239" s="56"/>
      <c r="O239" s="56"/>
      <c r="P239" s="56"/>
      <c r="Q239" s="143"/>
    </row>
    <row r="240" spans="1:17" ht="22.5">
      <c r="A240" s="161"/>
      <c r="B240" s="156"/>
      <c r="C240" s="150"/>
      <c r="D240" s="57" t="s">
        <v>119</v>
      </c>
      <c r="E240" s="2">
        <f>E245+E255+E250</f>
        <v>2000</v>
      </c>
      <c r="F240" s="2">
        <f t="shared" ref="F240:H240" si="50">F245+F255+F250</f>
        <v>2000</v>
      </c>
      <c r="G240" s="2">
        <f t="shared" si="50"/>
        <v>0</v>
      </c>
      <c r="H240" s="2">
        <f t="shared" si="50"/>
        <v>2000</v>
      </c>
      <c r="I240" s="60">
        <f t="shared" si="43"/>
        <v>100</v>
      </c>
      <c r="J240" s="56"/>
      <c r="K240" s="56"/>
      <c r="L240" s="56"/>
      <c r="M240" s="56"/>
      <c r="N240" s="56"/>
      <c r="O240" s="56"/>
      <c r="P240" s="56"/>
      <c r="Q240" s="144"/>
    </row>
    <row r="241" spans="1:17" ht="12.75" customHeight="1">
      <c r="A241" s="161"/>
      <c r="B241" s="149" t="s">
        <v>48</v>
      </c>
      <c r="C241" s="151" t="s">
        <v>47</v>
      </c>
      <c r="D241" s="47" t="s">
        <v>106</v>
      </c>
      <c r="E241" s="2">
        <f t="shared" ref="E241:H241" si="51">SUM(E242:E245)</f>
        <v>409511.22499999998</v>
      </c>
      <c r="F241" s="2">
        <f t="shared" si="51"/>
        <v>409511.22499999998</v>
      </c>
      <c r="G241" s="2">
        <f t="shared" si="42"/>
        <v>0</v>
      </c>
      <c r="H241" s="2">
        <f t="shared" si="51"/>
        <v>391052.41200000001</v>
      </c>
      <c r="I241" s="17">
        <f t="shared" si="43"/>
        <v>95.492000000000004</v>
      </c>
      <c r="J241" s="56">
        <v>10</v>
      </c>
      <c r="K241" s="56">
        <v>9</v>
      </c>
      <c r="L241" s="17">
        <f t="shared" si="44"/>
        <v>90</v>
      </c>
      <c r="M241" s="56">
        <v>5</v>
      </c>
      <c r="N241" s="56">
        <v>5</v>
      </c>
      <c r="O241" s="56">
        <v>8</v>
      </c>
      <c r="P241" s="56">
        <v>8</v>
      </c>
      <c r="Q241" s="58" t="s">
        <v>96</v>
      </c>
    </row>
    <row r="242" spans="1:17" ht="22.5">
      <c r="A242" s="161"/>
      <c r="B242" s="149"/>
      <c r="C242" s="151"/>
      <c r="D242" s="57" t="s">
        <v>108</v>
      </c>
      <c r="E242" s="2">
        <v>34933.1</v>
      </c>
      <c r="F242" s="2">
        <v>34933.1</v>
      </c>
      <c r="G242" s="2">
        <f t="shared" si="42"/>
        <v>0</v>
      </c>
      <c r="H242" s="2">
        <v>34933.1</v>
      </c>
      <c r="I242" s="17" t="s">
        <v>133</v>
      </c>
      <c r="J242" s="56"/>
      <c r="K242" s="56"/>
      <c r="L242" s="56"/>
      <c r="M242" s="56"/>
      <c r="N242" s="56"/>
      <c r="O242" s="56"/>
      <c r="P242" s="56"/>
      <c r="Q242" s="58"/>
    </row>
    <row r="243" spans="1:17" ht="15.75" customHeight="1">
      <c r="A243" s="161"/>
      <c r="B243" s="149"/>
      <c r="C243" s="151"/>
      <c r="D243" s="57" t="s">
        <v>107</v>
      </c>
      <c r="E243" s="2">
        <v>350375.72499999998</v>
      </c>
      <c r="F243" s="2">
        <v>350375.72499999998</v>
      </c>
      <c r="G243" s="2">
        <f t="shared" si="42"/>
        <v>0</v>
      </c>
      <c r="H243" s="2">
        <v>331916.91200000001</v>
      </c>
      <c r="I243" s="17">
        <f t="shared" si="43"/>
        <v>94.731999999999999</v>
      </c>
      <c r="J243" s="56"/>
      <c r="K243" s="56"/>
      <c r="L243" s="56"/>
      <c r="M243" s="56"/>
      <c r="N243" s="56"/>
      <c r="O243" s="56"/>
      <c r="P243" s="56"/>
      <c r="Q243" s="58"/>
    </row>
    <row r="244" spans="1:17" ht="18" customHeight="1">
      <c r="A244" s="161"/>
      <c r="B244" s="149"/>
      <c r="C244" s="151"/>
      <c r="D244" s="57" t="s">
        <v>121</v>
      </c>
      <c r="E244" s="2">
        <v>24202.400000000001</v>
      </c>
      <c r="F244" s="2">
        <v>24202.400000000001</v>
      </c>
      <c r="G244" s="2">
        <f t="shared" si="42"/>
        <v>0</v>
      </c>
      <c r="H244" s="2">
        <v>24202.400000000001</v>
      </c>
      <c r="I244" s="60">
        <f t="shared" si="43"/>
        <v>100</v>
      </c>
      <c r="J244" s="56"/>
      <c r="K244" s="56"/>
      <c r="L244" s="56"/>
      <c r="M244" s="56"/>
      <c r="N244" s="56"/>
      <c r="O244" s="56"/>
      <c r="P244" s="56"/>
      <c r="Q244" s="58"/>
    </row>
    <row r="245" spans="1:17" ht="22.5" hidden="1">
      <c r="A245" s="161"/>
      <c r="B245" s="149"/>
      <c r="C245" s="151"/>
      <c r="D245" s="57" t="s">
        <v>119</v>
      </c>
      <c r="E245" s="2">
        <v>0</v>
      </c>
      <c r="F245" s="2">
        <v>0</v>
      </c>
      <c r="G245" s="2">
        <f t="shared" si="42"/>
        <v>0</v>
      </c>
      <c r="H245" s="2">
        <v>0</v>
      </c>
      <c r="I245" s="17" t="s">
        <v>133</v>
      </c>
      <c r="J245" s="56"/>
      <c r="K245" s="56"/>
      <c r="L245" s="56"/>
      <c r="M245" s="56"/>
      <c r="N245" s="56"/>
      <c r="O245" s="56"/>
      <c r="P245" s="56"/>
      <c r="Q245" s="58"/>
    </row>
    <row r="246" spans="1:17" ht="15" customHeight="1">
      <c r="A246" s="161"/>
      <c r="B246" s="149" t="s">
        <v>154</v>
      </c>
      <c r="C246" s="151" t="s">
        <v>47</v>
      </c>
      <c r="D246" s="47" t="s">
        <v>106</v>
      </c>
      <c r="E246" s="2">
        <f t="shared" ref="E246:H246" si="52">SUM(E247:E250)</f>
        <v>553078.25199999998</v>
      </c>
      <c r="F246" s="2">
        <f t="shared" si="52"/>
        <v>598338.25199999998</v>
      </c>
      <c r="G246" s="2">
        <f t="shared" si="42"/>
        <v>45260</v>
      </c>
      <c r="H246" s="2">
        <f t="shared" si="52"/>
        <v>584427.3679999999</v>
      </c>
      <c r="I246" s="17">
        <f t="shared" si="43"/>
        <v>97.674999999999997</v>
      </c>
      <c r="J246" s="56">
        <v>8</v>
      </c>
      <c r="K246" s="56">
        <v>8</v>
      </c>
      <c r="L246" s="60">
        <f t="shared" si="44"/>
        <v>100</v>
      </c>
      <c r="M246" s="56">
        <v>4</v>
      </c>
      <c r="N246" s="56">
        <v>4</v>
      </c>
      <c r="O246" s="56">
        <v>10</v>
      </c>
      <c r="P246" s="56">
        <v>10</v>
      </c>
      <c r="Q246" s="58" t="s">
        <v>96</v>
      </c>
    </row>
    <row r="247" spans="1:17" ht="23.25" customHeight="1">
      <c r="A247" s="161"/>
      <c r="B247" s="149"/>
      <c r="C247" s="151"/>
      <c r="D247" s="57" t="s">
        <v>108</v>
      </c>
      <c r="E247" s="2">
        <v>3114.7</v>
      </c>
      <c r="F247" s="2">
        <v>3114.7</v>
      </c>
      <c r="G247" s="2">
        <f t="shared" si="42"/>
        <v>0</v>
      </c>
      <c r="H247" s="2">
        <v>3114.7</v>
      </c>
      <c r="I247" s="17">
        <f t="shared" si="43"/>
        <v>100</v>
      </c>
      <c r="J247" s="56"/>
      <c r="K247" s="56"/>
      <c r="L247" s="56"/>
      <c r="M247" s="56"/>
      <c r="N247" s="56"/>
      <c r="O247" s="56"/>
      <c r="P247" s="56"/>
      <c r="Q247" s="63"/>
    </row>
    <row r="248" spans="1:17" ht="15" customHeight="1">
      <c r="A248" s="161"/>
      <c r="B248" s="149"/>
      <c r="C248" s="151"/>
      <c r="D248" s="57" t="s">
        <v>107</v>
      </c>
      <c r="E248" s="2">
        <v>547963.55200000003</v>
      </c>
      <c r="F248" s="2">
        <v>593223.55200000003</v>
      </c>
      <c r="G248" s="2">
        <f t="shared" si="42"/>
        <v>45260</v>
      </c>
      <c r="H248" s="2">
        <v>579312.66799999995</v>
      </c>
      <c r="I248" s="17">
        <f t="shared" si="43"/>
        <v>97.655000000000001</v>
      </c>
      <c r="J248" s="56"/>
      <c r="K248" s="56"/>
      <c r="L248" s="56"/>
      <c r="M248" s="56"/>
      <c r="N248" s="56"/>
      <c r="O248" s="56"/>
      <c r="P248" s="56"/>
      <c r="Q248" s="63"/>
    </row>
    <row r="249" spans="1:17" ht="23.25" hidden="1" customHeight="1">
      <c r="A249" s="161"/>
      <c r="B249" s="149"/>
      <c r="C249" s="151"/>
      <c r="D249" s="57" t="s">
        <v>137</v>
      </c>
      <c r="E249" s="2">
        <v>0</v>
      </c>
      <c r="F249" s="2">
        <v>0</v>
      </c>
      <c r="G249" s="2">
        <f t="shared" si="42"/>
        <v>0</v>
      </c>
      <c r="H249" s="2">
        <v>0</v>
      </c>
      <c r="I249" s="17" t="s">
        <v>133</v>
      </c>
      <c r="J249" s="56"/>
      <c r="K249" s="56"/>
      <c r="L249" s="56"/>
      <c r="M249" s="56"/>
      <c r="N249" s="56"/>
      <c r="O249" s="56"/>
      <c r="P249" s="56"/>
      <c r="Q249" s="63"/>
    </row>
    <row r="250" spans="1:17" ht="21.75" customHeight="1">
      <c r="A250" s="161"/>
      <c r="B250" s="149"/>
      <c r="C250" s="151"/>
      <c r="D250" s="57" t="s">
        <v>119</v>
      </c>
      <c r="E250" s="2">
        <v>2000</v>
      </c>
      <c r="F250" s="2">
        <v>2000</v>
      </c>
      <c r="G250" s="2">
        <f t="shared" ref="G250:G255" si="53">F250-E250</f>
        <v>0</v>
      </c>
      <c r="H250" s="2">
        <v>2000</v>
      </c>
      <c r="I250" s="60">
        <f t="shared" si="43"/>
        <v>100</v>
      </c>
      <c r="J250" s="56"/>
      <c r="K250" s="56"/>
      <c r="L250" s="56"/>
      <c r="M250" s="56"/>
      <c r="N250" s="56"/>
      <c r="O250" s="56"/>
      <c r="P250" s="56"/>
      <c r="Q250" s="63"/>
    </row>
    <row r="251" spans="1:17" ht="12" customHeight="1">
      <c r="A251" s="161"/>
      <c r="B251" s="149" t="s">
        <v>49</v>
      </c>
      <c r="C251" s="151" t="s">
        <v>47</v>
      </c>
      <c r="D251" s="47" t="s">
        <v>106</v>
      </c>
      <c r="E251" s="2">
        <f t="shared" ref="E251:H251" si="54">SUM(E252:E255)</f>
        <v>12801.257</v>
      </c>
      <c r="F251" s="2">
        <f t="shared" si="54"/>
        <v>12801.257</v>
      </c>
      <c r="G251" s="2">
        <f t="shared" si="53"/>
        <v>0</v>
      </c>
      <c r="H251" s="2">
        <f t="shared" si="54"/>
        <v>12767.67</v>
      </c>
      <c r="I251" s="17">
        <f t="shared" si="43"/>
        <v>99.738</v>
      </c>
      <c r="J251" s="56">
        <v>3</v>
      </c>
      <c r="K251" s="56">
        <v>2</v>
      </c>
      <c r="L251" s="17">
        <f t="shared" si="44"/>
        <v>66.666666666666671</v>
      </c>
      <c r="M251" s="56">
        <v>1</v>
      </c>
      <c r="N251" s="56">
        <v>1</v>
      </c>
      <c r="O251" s="56">
        <v>0</v>
      </c>
      <c r="P251" s="56">
        <v>0</v>
      </c>
      <c r="Q251" s="63" t="s">
        <v>96</v>
      </c>
    </row>
    <row r="252" spans="1:17" ht="22.5">
      <c r="A252" s="161"/>
      <c r="B252" s="149"/>
      <c r="C252" s="151"/>
      <c r="D252" s="57" t="s">
        <v>108</v>
      </c>
      <c r="E252" s="2">
        <v>0</v>
      </c>
      <c r="F252" s="2">
        <v>0</v>
      </c>
      <c r="G252" s="2">
        <f t="shared" si="53"/>
        <v>0</v>
      </c>
      <c r="H252" s="2">
        <v>0</v>
      </c>
      <c r="I252" s="17" t="s">
        <v>133</v>
      </c>
      <c r="J252" s="5"/>
      <c r="K252" s="5"/>
      <c r="L252" s="56"/>
      <c r="M252" s="5"/>
      <c r="N252" s="5"/>
      <c r="O252" s="5"/>
      <c r="P252" s="5"/>
      <c r="Q252" s="65"/>
    </row>
    <row r="253" spans="1:17" ht="14.25" customHeight="1">
      <c r="A253" s="161"/>
      <c r="B253" s="149"/>
      <c r="C253" s="151"/>
      <c r="D253" s="139" t="s">
        <v>107</v>
      </c>
      <c r="E253" s="61">
        <v>12801.257</v>
      </c>
      <c r="F253" s="61">
        <v>12801.257</v>
      </c>
      <c r="G253" s="61">
        <f t="shared" si="53"/>
        <v>0</v>
      </c>
      <c r="H253" s="61">
        <v>12767.67</v>
      </c>
      <c r="I253" s="73">
        <f t="shared" si="43"/>
        <v>99.738</v>
      </c>
      <c r="J253" s="5"/>
      <c r="K253" s="5"/>
      <c r="L253" s="56"/>
      <c r="M253" s="5"/>
      <c r="N253" s="5"/>
      <c r="O253" s="5"/>
      <c r="P253" s="5"/>
      <c r="Q253" s="65"/>
    </row>
    <row r="254" spans="1:17" ht="22.5" hidden="1">
      <c r="A254" s="161"/>
      <c r="B254" s="149"/>
      <c r="C254" s="151"/>
      <c r="D254" s="57" t="s">
        <v>137</v>
      </c>
      <c r="E254" s="2">
        <v>0</v>
      </c>
      <c r="F254" s="2">
        <v>0</v>
      </c>
      <c r="G254" s="2">
        <f t="shared" si="53"/>
        <v>0</v>
      </c>
      <c r="H254" s="2">
        <v>0</v>
      </c>
      <c r="I254" s="17" t="s">
        <v>133</v>
      </c>
      <c r="J254" s="5"/>
      <c r="K254" s="5"/>
      <c r="L254" s="56"/>
      <c r="M254" s="5"/>
      <c r="N254" s="5"/>
      <c r="O254" s="5"/>
      <c r="P254" s="5"/>
      <c r="Q254" s="65"/>
    </row>
    <row r="255" spans="1:17" ht="22.5" hidden="1">
      <c r="A255" s="161"/>
      <c r="B255" s="149"/>
      <c r="C255" s="151"/>
      <c r="D255" s="57" t="s">
        <v>119</v>
      </c>
      <c r="E255" s="2">
        <v>0</v>
      </c>
      <c r="F255" s="2">
        <v>0</v>
      </c>
      <c r="G255" s="2">
        <f t="shared" si="53"/>
        <v>0</v>
      </c>
      <c r="H255" s="2">
        <v>0</v>
      </c>
      <c r="I255" s="17" t="s">
        <v>133</v>
      </c>
      <c r="J255" s="5"/>
      <c r="K255" s="5"/>
      <c r="L255" s="56"/>
      <c r="M255" s="5"/>
      <c r="N255" s="5"/>
      <c r="O255" s="5"/>
      <c r="P255" s="5"/>
      <c r="Q255" s="30"/>
    </row>
    <row r="256" spans="1:17" ht="15" customHeight="1">
      <c r="A256" s="161">
        <v>13</v>
      </c>
      <c r="B256" s="156" t="s">
        <v>50</v>
      </c>
      <c r="C256" s="148" t="s">
        <v>51</v>
      </c>
      <c r="D256" s="50" t="s">
        <v>106</v>
      </c>
      <c r="E256" s="39">
        <f>E261+E266+E270+E275</f>
        <v>422456.52599999995</v>
      </c>
      <c r="F256" s="39">
        <f>F261+F266+F270+F275</f>
        <v>422456.52599999995</v>
      </c>
      <c r="G256" s="39">
        <f t="shared" ref="G256:H304" si="55">F256-E256</f>
        <v>0</v>
      </c>
      <c r="H256" s="39">
        <f>H261+H266+H270+H277</f>
        <v>419549.50200000004</v>
      </c>
      <c r="I256" s="18">
        <f t="shared" ref="I256:I258" si="56">ROUND(H256/F256 *100,3)</f>
        <v>99.311999999999998</v>
      </c>
      <c r="J256" s="52">
        <v>16</v>
      </c>
      <c r="K256" s="52">
        <v>16</v>
      </c>
      <c r="L256" s="52">
        <f t="shared" si="44"/>
        <v>100</v>
      </c>
      <c r="M256" s="52">
        <v>7</v>
      </c>
      <c r="N256" s="52">
        <v>7</v>
      </c>
      <c r="O256" s="52">
        <v>20</v>
      </c>
      <c r="P256" s="52">
        <v>20</v>
      </c>
      <c r="Q256" s="142" t="s">
        <v>143</v>
      </c>
    </row>
    <row r="257" spans="1:17" ht="22.5">
      <c r="A257" s="161"/>
      <c r="B257" s="156"/>
      <c r="C257" s="148"/>
      <c r="D257" s="57" t="s">
        <v>108</v>
      </c>
      <c r="E257" s="2">
        <v>0</v>
      </c>
      <c r="F257" s="2">
        <v>0</v>
      </c>
      <c r="G257" s="2">
        <f t="shared" si="55"/>
        <v>0</v>
      </c>
      <c r="H257" s="2">
        <v>0</v>
      </c>
      <c r="I257" s="17" t="s">
        <v>133</v>
      </c>
      <c r="J257" s="55">
        <v>3</v>
      </c>
      <c r="K257" s="56">
        <v>3</v>
      </c>
      <c r="L257" s="56"/>
      <c r="M257" s="56"/>
      <c r="N257" s="56"/>
      <c r="O257" s="56"/>
      <c r="P257" s="56"/>
      <c r="Q257" s="143"/>
    </row>
    <row r="258" spans="1:17">
      <c r="A258" s="161"/>
      <c r="B258" s="156"/>
      <c r="C258" s="148"/>
      <c r="D258" s="57" t="s">
        <v>107</v>
      </c>
      <c r="E258" s="2">
        <v>358893.38199999998</v>
      </c>
      <c r="F258" s="2">
        <v>358893.38199999998</v>
      </c>
      <c r="G258" s="2">
        <f t="shared" si="55"/>
        <v>0</v>
      </c>
      <c r="H258" s="2">
        <v>355986.35800000001</v>
      </c>
      <c r="I258" s="17">
        <f t="shared" si="56"/>
        <v>99.19</v>
      </c>
      <c r="J258" s="56"/>
      <c r="K258" s="56"/>
      <c r="L258" s="56"/>
      <c r="M258" s="56"/>
      <c r="N258" s="56"/>
      <c r="O258" s="56"/>
      <c r="P258" s="56"/>
      <c r="Q258" s="143"/>
    </row>
    <row r="259" spans="1:17" ht="22.5">
      <c r="A259" s="161"/>
      <c r="B259" s="156"/>
      <c r="C259" s="148"/>
      <c r="D259" s="57" t="s">
        <v>119</v>
      </c>
      <c r="E259" s="2">
        <v>0</v>
      </c>
      <c r="F259" s="2">
        <v>0</v>
      </c>
      <c r="G259" s="2">
        <f t="shared" si="55"/>
        <v>0</v>
      </c>
      <c r="H259" s="2">
        <v>0</v>
      </c>
      <c r="I259" s="17" t="s">
        <v>133</v>
      </c>
      <c r="J259" s="56"/>
      <c r="K259" s="56"/>
      <c r="L259" s="56"/>
      <c r="M259" s="56"/>
      <c r="N259" s="56"/>
      <c r="O259" s="56"/>
      <c r="P259" s="56"/>
      <c r="Q259" s="143"/>
    </row>
    <row r="260" spans="1:17" ht="24" customHeight="1">
      <c r="A260" s="161"/>
      <c r="B260" s="156"/>
      <c r="C260" s="148"/>
      <c r="D260" s="57" t="s">
        <v>121</v>
      </c>
      <c r="E260" s="61">
        <v>63563.144</v>
      </c>
      <c r="F260" s="61">
        <v>63563.144</v>
      </c>
      <c r="G260" s="61">
        <f t="shared" si="55"/>
        <v>0</v>
      </c>
      <c r="H260" s="61">
        <v>63563.144</v>
      </c>
      <c r="I260" s="73">
        <f t="shared" ref="I260:I277" si="57">H260/F260*100</f>
        <v>100</v>
      </c>
      <c r="J260" s="56"/>
      <c r="K260" s="56"/>
      <c r="L260" s="56"/>
      <c r="M260" s="56"/>
      <c r="N260" s="56"/>
      <c r="O260" s="56"/>
      <c r="P260" s="56"/>
      <c r="Q260" s="144"/>
    </row>
    <row r="261" spans="1:17" ht="11.25" customHeight="1">
      <c r="A261" s="161"/>
      <c r="B261" s="149" t="s">
        <v>52</v>
      </c>
      <c r="C261" s="154" t="s">
        <v>51</v>
      </c>
      <c r="D261" s="57" t="s">
        <v>106</v>
      </c>
      <c r="E261" s="2">
        <f>E262+E263</f>
        <v>75370.422999999995</v>
      </c>
      <c r="F261" s="2">
        <f>F262+F263</f>
        <v>75370.422999999995</v>
      </c>
      <c r="G261" s="2">
        <f t="shared" si="55"/>
        <v>0</v>
      </c>
      <c r="H261" s="2">
        <f>H262+H263</f>
        <v>75369.373999999996</v>
      </c>
      <c r="I261" s="17">
        <f t="shared" si="57"/>
        <v>99.998608207360078</v>
      </c>
      <c r="J261" s="56">
        <v>9</v>
      </c>
      <c r="K261" s="56">
        <v>9</v>
      </c>
      <c r="L261" s="56">
        <f t="shared" si="44"/>
        <v>100</v>
      </c>
      <c r="M261" s="56">
        <v>4</v>
      </c>
      <c r="N261" s="56">
        <v>4</v>
      </c>
      <c r="O261" s="56">
        <v>12</v>
      </c>
      <c r="P261" s="56">
        <v>12</v>
      </c>
      <c r="Q261" s="58" t="s">
        <v>96</v>
      </c>
    </row>
    <row r="262" spans="1:17" ht="23.25" customHeight="1">
      <c r="A262" s="161"/>
      <c r="B262" s="149"/>
      <c r="C262" s="154"/>
      <c r="D262" s="57" t="s">
        <v>108</v>
      </c>
      <c r="E262" s="2">
        <v>0</v>
      </c>
      <c r="F262" s="2">
        <v>0</v>
      </c>
      <c r="G262" s="2">
        <f t="shared" si="55"/>
        <v>0</v>
      </c>
      <c r="H262" s="2">
        <f t="shared" si="55"/>
        <v>0</v>
      </c>
      <c r="I262" s="17" t="s">
        <v>133</v>
      </c>
      <c r="J262" s="56"/>
      <c r="K262" s="56"/>
      <c r="L262" s="56"/>
      <c r="M262" s="56"/>
      <c r="N262" s="56"/>
      <c r="O262" s="56"/>
      <c r="P262" s="56"/>
      <c r="Q262" s="58"/>
    </row>
    <row r="263" spans="1:17" ht="16.5" customHeight="1">
      <c r="A263" s="161"/>
      <c r="B263" s="149"/>
      <c r="C263" s="154"/>
      <c r="D263" s="57" t="s">
        <v>107</v>
      </c>
      <c r="E263" s="2">
        <v>75370.422999999995</v>
      </c>
      <c r="F263" s="2">
        <v>75370.422999999995</v>
      </c>
      <c r="G263" s="2">
        <f t="shared" si="55"/>
        <v>0</v>
      </c>
      <c r="H263" s="2">
        <v>75369.373999999996</v>
      </c>
      <c r="I263" s="17">
        <f t="shared" si="57"/>
        <v>99.998608207360078</v>
      </c>
      <c r="J263" s="56"/>
      <c r="K263" s="56"/>
      <c r="L263" s="56"/>
      <c r="M263" s="56"/>
      <c r="N263" s="56"/>
      <c r="O263" s="56"/>
      <c r="P263" s="56"/>
      <c r="Q263" s="58"/>
    </row>
    <row r="264" spans="1:17" ht="22.5" customHeight="1">
      <c r="A264" s="161"/>
      <c r="B264" s="149"/>
      <c r="C264" s="154"/>
      <c r="D264" s="57" t="s">
        <v>119</v>
      </c>
      <c r="E264" s="2">
        <v>0</v>
      </c>
      <c r="F264" s="2">
        <v>0</v>
      </c>
      <c r="G264" s="2">
        <f t="shared" si="55"/>
        <v>0</v>
      </c>
      <c r="H264" s="2">
        <v>0</v>
      </c>
      <c r="I264" s="17" t="s">
        <v>133</v>
      </c>
      <c r="J264" s="56"/>
      <c r="K264" s="56"/>
      <c r="L264" s="56"/>
      <c r="M264" s="56"/>
      <c r="N264" s="56"/>
      <c r="O264" s="56"/>
      <c r="P264" s="56"/>
      <c r="Q264" s="58"/>
    </row>
    <row r="265" spans="1:17" ht="18" customHeight="1">
      <c r="A265" s="161"/>
      <c r="B265" s="149"/>
      <c r="C265" s="154"/>
      <c r="D265" s="57" t="s">
        <v>121</v>
      </c>
      <c r="E265" s="2">
        <v>0</v>
      </c>
      <c r="F265" s="2">
        <v>0</v>
      </c>
      <c r="G265" s="2">
        <f t="shared" si="55"/>
        <v>0</v>
      </c>
      <c r="H265" s="2">
        <v>0</v>
      </c>
      <c r="I265" s="17" t="s">
        <v>133</v>
      </c>
      <c r="J265" s="56"/>
      <c r="K265" s="56"/>
      <c r="L265" s="56"/>
      <c r="M265" s="56"/>
      <c r="N265" s="56"/>
      <c r="O265" s="56"/>
      <c r="P265" s="56"/>
      <c r="Q265" s="58"/>
    </row>
    <row r="266" spans="1:17" ht="11.25" customHeight="1">
      <c r="A266" s="161"/>
      <c r="B266" s="149" t="s">
        <v>53</v>
      </c>
      <c r="C266" s="154" t="s">
        <v>51</v>
      </c>
      <c r="D266" s="57" t="s">
        <v>106</v>
      </c>
      <c r="E266" s="2">
        <f>E267+E268</f>
        <v>19833.906999999999</v>
      </c>
      <c r="F266" s="2">
        <f>F267+F268</f>
        <v>19833.906999999999</v>
      </c>
      <c r="G266" s="2">
        <f t="shared" si="55"/>
        <v>0</v>
      </c>
      <c r="H266" s="2">
        <f>H267+H268</f>
        <v>17007.648000000001</v>
      </c>
      <c r="I266" s="17">
        <f t="shared" si="57"/>
        <v>85.750366783508667</v>
      </c>
      <c r="J266" s="56">
        <v>1</v>
      </c>
      <c r="K266" s="56">
        <v>1</v>
      </c>
      <c r="L266" s="56">
        <f t="shared" si="44"/>
        <v>100</v>
      </c>
      <c r="M266" s="56">
        <v>1</v>
      </c>
      <c r="N266" s="56">
        <v>1</v>
      </c>
      <c r="O266" s="56">
        <v>3</v>
      </c>
      <c r="P266" s="56">
        <v>3</v>
      </c>
      <c r="Q266" s="58" t="s">
        <v>96</v>
      </c>
    </row>
    <row r="267" spans="1:17" ht="24.75" customHeight="1">
      <c r="A267" s="161"/>
      <c r="B267" s="149"/>
      <c r="C267" s="154"/>
      <c r="D267" s="57" t="s">
        <v>108</v>
      </c>
      <c r="E267" s="2">
        <v>0</v>
      </c>
      <c r="F267" s="2">
        <v>0</v>
      </c>
      <c r="G267" s="2">
        <f t="shared" si="55"/>
        <v>0</v>
      </c>
      <c r="H267" s="2">
        <v>0</v>
      </c>
      <c r="I267" s="17" t="s">
        <v>133</v>
      </c>
      <c r="J267" s="56"/>
      <c r="K267" s="56"/>
      <c r="L267" s="56"/>
      <c r="M267" s="56"/>
      <c r="N267" s="56"/>
      <c r="O267" s="56"/>
      <c r="P267" s="56"/>
      <c r="Q267" s="58"/>
    </row>
    <row r="268" spans="1:17" ht="13.5" customHeight="1">
      <c r="A268" s="161"/>
      <c r="B268" s="149"/>
      <c r="C268" s="154"/>
      <c r="D268" s="57" t="s">
        <v>107</v>
      </c>
      <c r="E268" s="61">
        <v>19833.906999999999</v>
      </c>
      <c r="F268" s="61">
        <v>19833.906999999999</v>
      </c>
      <c r="G268" s="61">
        <f t="shared" si="55"/>
        <v>0</v>
      </c>
      <c r="H268" s="61">
        <v>17007.648000000001</v>
      </c>
      <c r="I268" s="73">
        <f t="shared" si="57"/>
        <v>85.750366783508667</v>
      </c>
      <c r="J268" s="56"/>
      <c r="K268" s="56"/>
      <c r="L268" s="56"/>
      <c r="M268" s="56"/>
      <c r="N268" s="56"/>
      <c r="O268" s="56"/>
      <c r="P268" s="56"/>
      <c r="Q268" s="58"/>
    </row>
    <row r="269" spans="1:17" ht="22.5" hidden="1" customHeight="1">
      <c r="A269" s="161"/>
      <c r="B269" s="149"/>
      <c r="C269" s="154"/>
      <c r="D269" s="57" t="s">
        <v>119</v>
      </c>
      <c r="E269" s="2">
        <v>0</v>
      </c>
      <c r="F269" s="2">
        <v>0</v>
      </c>
      <c r="G269" s="2">
        <f t="shared" si="55"/>
        <v>0</v>
      </c>
      <c r="H269" s="2">
        <v>0</v>
      </c>
      <c r="I269" s="17" t="s">
        <v>133</v>
      </c>
      <c r="J269" s="56"/>
      <c r="K269" s="56"/>
      <c r="L269" s="56"/>
      <c r="M269" s="56"/>
      <c r="N269" s="56"/>
      <c r="O269" s="56"/>
      <c r="P269" s="56"/>
      <c r="Q269" s="58"/>
    </row>
    <row r="270" spans="1:17" ht="13.5" customHeight="1">
      <c r="A270" s="161"/>
      <c r="B270" s="149" t="s">
        <v>54</v>
      </c>
      <c r="C270" s="154" t="s">
        <v>51</v>
      </c>
      <c r="D270" s="57" t="s">
        <v>106</v>
      </c>
      <c r="E270" s="2">
        <f>E272+E274</f>
        <v>314599.59100000001</v>
      </c>
      <c r="F270" s="2">
        <f>F272+F274</f>
        <v>314599.59100000001</v>
      </c>
      <c r="G270" s="2">
        <f t="shared" si="55"/>
        <v>0</v>
      </c>
      <c r="H270" s="2">
        <f>H271+H272+H274</f>
        <v>314536.28000000003</v>
      </c>
      <c r="I270" s="17">
        <f t="shared" si="57"/>
        <v>99.979875689031019</v>
      </c>
      <c r="J270" s="56">
        <v>2</v>
      </c>
      <c r="K270" s="56">
        <v>2</v>
      </c>
      <c r="L270" s="56">
        <f t="shared" si="44"/>
        <v>100</v>
      </c>
      <c r="M270" s="56">
        <v>1</v>
      </c>
      <c r="N270" s="56">
        <v>1</v>
      </c>
      <c r="O270" s="56">
        <v>4</v>
      </c>
      <c r="P270" s="56">
        <v>4</v>
      </c>
      <c r="Q270" s="58" t="s">
        <v>96</v>
      </c>
    </row>
    <row r="271" spans="1:17" ht="23.25" customHeight="1">
      <c r="A271" s="161"/>
      <c r="B271" s="149"/>
      <c r="C271" s="154"/>
      <c r="D271" s="57" t="s">
        <v>108</v>
      </c>
      <c r="E271" s="2">
        <v>0</v>
      </c>
      <c r="F271" s="2">
        <v>0</v>
      </c>
      <c r="G271" s="2">
        <f t="shared" si="55"/>
        <v>0</v>
      </c>
      <c r="H271" s="2">
        <v>0</v>
      </c>
      <c r="I271" s="17" t="s">
        <v>133</v>
      </c>
      <c r="J271" s="56"/>
      <c r="K271" s="56"/>
      <c r="L271" s="56"/>
      <c r="M271" s="56"/>
      <c r="N271" s="56"/>
      <c r="O271" s="56"/>
      <c r="P271" s="56"/>
      <c r="Q271" s="63"/>
    </row>
    <row r="272" spans="1:17" ht="17.25" customHeight="1">
      <c r="A272" s="161"/>
      <c r="B272" s="149"/>
      <c r="C272" s="154"/>
      <c r="D272" s="57" t="s">
        <v>107</v>
      </c>
      <c r="E272" s="2">
        <v>251036.44699999999</v>
      </c>
      <c r="F272" s="2">
        <v>251036.44699999999</v>
      </c>
      <c r="G272" s="2">
        <f t="shared" si="55"/>
        <v>0</v>
      </c>
      <c r="H272" s="2">
        <v>250973.136</v>
      </c>
      <c r="I272" s="17">
        <f t="shared" si="57"/>
        <v>99.974780156126101</v>
      </c>
      <c r="J272" s="56"/>
      <c r="K272" s="56"/>
      <c r="L272" s="56"/>
      <c r="M272" s="56"/>
      <c r="N272" s="56"/>
      <c r="O272" s="56"/>
      <c r="P272" s="56"/>
      <c r="Q272" s="63"/>
    </row>
    <row r="273" spans="1:17" ht="23.25" hidden="1" customHeight="1">
      <c r="A273" s="161"/>
      <c r="B273" s="149"/>
      <c r="C273" s="154"/>
      <c r="D273" s="57" t="s">
        <v>119</v>
      </c>
      <c r="E273" s="2"/>
      <c r="F273" s="2"/>
      <c r="G273" s="2">
        <f t="shared" si="55"/>
        <v>0</v>
      </c>
      <c r="H273" s="2"/>
      <c r="I273" s="17" t="s">
        <v>133</v>
      </c>
      <c r="J273" s="56"/>
      <c r="K273" s="56"/>
      <c r="L273" s="56"/>
      <c r="M273" s="56"/>
      <c r="N273" s="56"/>
      <c r="O273" s="56"/>
      <c r="P273" s="56"/>
      <c r="Q273" s="63"/>
    </row>
    <row r="274" spans="1:17" ht="16.5" customHeight="1">
      <c r="A274" s="161"/>
      <c r="B274" s="149"/>
      <c r="C274" s="154"/>
      <c r="D274" s="57" t="s">
        <v>121</v>
      </c>
      <c r="E274" s="61">
        <v>63563.144</v>
      </c>
      <c r="F274" s="61">
        <v>63563.144</v>
      </c>
      <c r="G274" s="61">
        <f t="shared" si="55"/>
        <v>0</v>
      </c>
      <c r="H274" s="61">
        <v>63563.144</v>
      </c>
      <c r="I274" s="73" t="s">
        <v>133</v>
      </c>
      <c r="J274" s="56"/>
      <c r="K274" s="56"/>
      <c r="L274" s="56"/>
      <c r="M274" s="56"/>
      <c r="N274" s="56"/>
      <c r="O274" s="56"/>
      <c r="P274" s="56"/>
      <c r="Q274" s="63"/>
    </row>
    <row r="275" spans="1:17" ht="15.75" customHeight="1">
      <c r="A275" s="161"/>
      <c r="B275" s="149" t="s">
        <v>55</v>
      </c>
      <c r="C275" s="154" t="s">
        <v>51</v>
      </c>
      <c r="D275" s="57" t="s">
        <v>106</v>
      </c>
      <c r="E275" s="2">
        <f>E276+E277</f>
        <v>12652.605</v>
      </c>
      <c r="F275" s="2">
        <f>F276+F277</f>
        <v>12652.605</v>
      </c>
      <c r="G275" s="2">
        <f t="shared" si="55"/>
        <v>0</v>
      </c>
      <c r="H275" s="2">
        <f>H276+H277</f>
        <v>12636.2</v>
      </c>
      <c r="I275" s="17">
        <f t="shared" si="57"/>
        <v>99.870342905670412</v>
      </c>
      <c r="J275" s="56">
        <v>1</v>
      </c>
      <c r="K275" s="56">
        <v>1</v>
      </c>
      <c r="L275" s="56">
        <f t="shared" si="44"/>
        <v>100</v>
      </c>
      <c r="M275" s="56">
        <v>1</v>
      </c>
      <c r="N275" s="56">
        <v>1</v>
      </c>
      <c r="O275" s="56">
        <v>1</v>
      </c>
      <c r="P275" s="56">
        <v>1</v>
      </c>
      <c r="Q275" s="63" t="s">
        <v>96</v>
      </c>
    </row>
    <row r="276" spans="1:17" ht="23.25" customHeight="1">
      <c r="A276" s="161"/>
      <c r="B276" s="149"/>
      <c r="C276" s="154"/>
      <c r="D276" s="57" t="s">
        <v>108</v>
      </c>
      <c r="E276" s="2">
        <v>0</v>
      </c>
      <c r="F276" s="2">
        <v>0</v>
      </c>
      <c r="G276" s="2">
        <f t="shared" si="55"/>
        <v>0</v>
      </c>
      <c r="H276" s="2">
        <v>0</v>
      </c>
      <c r="I276" s="17" t="s">
        <v>133</v>
      </c>
      <c r="J276" s="56"/>
      <c r="K276" s="56"/>
      <c r="L276" s="56"/>
      <c r="M276" s="56"/>
      <c r="N276" s="56"/>
      <c r="O276" s="56"/>
      <c r="P276" s="56"/>
      <c r="Q276" s="63"/>
    </row>
    <row r="277" spans="1:17" ht="19.5" customHeight="1">
      <c r="A277" s="161"/>
      <c r="B277" s="149"/>
      <c r="C277" s="154"/>
      <c r="D277" s="57" t="s">
        <v>107</v>
      </c>
      <c r="E277" s="2">
        <v>12652.605</v>
      </c>
      <c r="F277" s="2">
        <v>12652.605</v>
      </c>
      <c r="G277" s="2">
        <f t="shared" si="55"/>
        <v>0</v>
      </c>
      <c r="H277" s="2">
        <v>12636.2</v>
      </c>
      <c r="I277" s="17">
        <f t="shared" si="57"/>
        <v>99.870342905670412</v>
      </c>
      <c r="J277" s="56"/>
      <c r="K277" s="56"/>
      <c r="L277" s="56"/>
      <c r="M277" s="56"/>
      <c r="N277" s="56"/>
      <c r="O277" s="56"/>
      <c r="P277" s="56"/>
      <c r="Q277" s="63"/>
    </row>
    <row r="278" spans="1:17" ht="18" customHeight="1">
      <c r="A278" s="161"/>
      <c r="B278" s="149"/>
      <c r="C278" s="154"/>
      <c r="D278" s="53" t="s">
        <v>121</v>
      </c>
      <c r="E278" s="2">
        <v>0</v>
      </c>
      <c r="F278" s="2">
        <v>0</v>
      </c>
      <c r="G278" s="2">
        <f t="shared" si="55"/>
        <v>0</v>
      </c>
      <c r="H278" s="2">
        <v>0</v>
      </c>
      <c r="I278" s="17" t="s">
        <v>133</v>
      </c>
      <c r="J278" s="56"/>
      <c r="K278" s="56"/>
      <c r="L278" s="56"/>
      <c r="M278" s="56"/>
      <c r="N278" s="56"/>
      <c r="O278" s="56"/>
      <c r="P278" s="56"/>
      <c r="Q278" s="63"/>
    </row>
    <row r="279" spans="1:17" ht="26.25" customHeight="1">
      <c r="A279" s="161"/>
      <c r="B279" s="149"/>
      <c r="C279" s="154"/>
      <c r="D279" s="57" t="s">
        <v>119</v>
      </c>
      <c r="E279" s="2">
        <v>0</v>
      </c>
      <c r="F279" s="2">
        <v>0</v>
      </c>
      <c r="G279" s="2">
        <f t="shared" si="55"/>
        <v>0</v>
      </c>
      <c r="H279" s="2">
        <v>0</v>
      </c>
      <c r="I279" s="17" t="s">
        <v>133</v>
      </c>
      <c r="J279" s="56"/>
      <c r="K279" s="56"/>
      <c r="L279" s="56"/>
      <c r="M279" s="56"/>
      <c r="N279" s="56"/>
      <c r="O279" s="56"/>
      <c r="P279" s="56"/>
      <c r="Q279" s="58"/>
    </row>
    <row r="280" spans="1:17" ht="18.75" customHeight="1">
      <c r="A280" s="161">
        <v>14</v>
      </c>
      <c r="B280" s="156" t="s">
        <v>56</v>
      </c>
      <c r="C280" s="148" t="s">
        <v>57</v>
      </c>
      <c r="D280" s="67" t="s">
        <v>106</v>
      </c>
      <c r="E280" s="39">
        <f>E287+E292</f>
        <v>109208.459</v>
      </c>
      <c r="F280" s="39">
        <f>F287+F292</f>
        <v>109639.269</v>
      </c>
      <c r="G280" s="39">
        <f t="shared" si="55"/>
        <v>430.80999999999767</v>
      </c>
      <c r="H280" s="39">
        <f>H287+H292</f>
        <v>106968.52899999999</v>
      </c>
      <c r="I280" s="18">
        <f>H280/F280*100</f>
        <v>97.564066210620197</v>
      </c>
      <c r="J280" s="52">
        <v>17</v>
      </c>
      <c r="K280" s="52">
        <v>17</v>
      </c>
      <c r="L280" s="72">
        <f t="shared" si="44"/>
        <v>100</v>
      </c>
      <c r="M280" s="52">
        <v>9</v>
      </c>
      <c r="N280" s="52">
        <v>9</v>
      </c>
      <c r="O280" s="52">
        <v>23</v>
      </c>
      <c r="P280" s="52">
        <v>23</v>
      </c>
      <c r="Q280" s="142" t="s">
        <v>143</v>
      </c>
    </row>
    <row r="281" spans="1:17" ht="21.75" customHeight="1">
      <c r="A281" s="161"/>
      <c r="B281" s="156"/>
      <c r="C281" s="148"/>
      <c r="D281" s="57" t="s">
        <v>108</v>
      </c>
      <c r="E281" s="2">
        <v>0</v>
      </c>
      <c r="F281" s="2">
        <v>0</v>
      </c>
      <c r="G281" s="2">
        <f t="shared" si="55"/>
        <v>0</v>
      </c>
      <c r="H281" s="2">
        <v>0</v>
      </c>
      <c r="I281" s="17" t="s">
        <v>133</v>
      </c>
      <c r="J281" s="56">
        <v>1</v>
      </c>
      <c r="K281" s="56">
        <v>1</v>
      </c>
      <c r="L281" s="60"/>
      <c r="M281" s="56"/>
      <c r="N281" s="101"/>
      <c r="O281" s="56"/>
      <c r="P281" s="56"/>
      <c r="Q281" s="143"/>
    </row>
    <row r="282" spans="1:17" ht="18" customHeight="1">
      <c r="A282" s="161"/>
      <c r="B282" s="156"/>
      <c r="C282" s="148"/>
      <c r="D282" s="57" t="s">
        <v>107</v>
      </c>
      <c r="E282" s="61">
        <v>109208.459</v>
      </c>
      <c r="F282" s="61">
        <v>109639.269</v>
      </c>
      <c r="G282" s="61">
        <f t="shared" si="55"/>
        <v>430.80999999999767</v>
      </c>
      <c r="H282" s="61">
        <v>106968.52899999999</v>
      </c>
      <c r="I282" s="73">
        <f t="shared" ref="I282:I292" si="58">H282/F282*100</f>
        <v>97.564066210620197</v>
      </c>
      <c r="J282" s="56"/>
      <c r="K282" s="56"/>
      <c r="L282" s="60"/>
      <c r="M282" s="56"/>
      <c r="N282" s="56"/>
      <c r="O282" s="56"/>
      <c r="P282" s="56"/>
      <c r="Q282" s="143"/>
    </row>
    <row r="283" spans="1:17" ht="23.25" hidden="1" customHeight="1">
      <c r="A283" s="161"/>
      <c r="B283" s="156"/>
      <c r="C283" s="148"/>
      <c r="D283" s="53" t="s">
        <v>121</v>
      </c>
      <c r="E283" s="2">
        <v>0</v>
      </c>
      <c r="F283" s="2">
        <v>0</v>
      </c>
      <c r="G283" s="2">
        <f t="shared" si="55"/>
        <v>0</v>
      </c>
      <c r="H283" s="2">
        <v>0</v>
      </c>
      <c r="I283" s="17" t="s">
        <v>133</v>
      </c>
      <c r="J283" s="56"/>
      <c r="K283" s="56"/>
      <c r="L283" s="60"/>
      <c r="M283" s="56"/>
      <c r="N283" s="56"/>
      <c r="O283" s="56"/>
      <c r="P283" s="56"/>
      <c r="Q283" s="143"/>
    </row>
    <row r="284" spans="1:17" ht="21.75" hidden="1" customHeight="1">
      <c r="A284" s="161"/>
      <c r="B284" s="156"/>
      <c r="C284" s="148"/>
      <c r="D284" s="57" t="s">
        <v>119</v>
      </c>
      <c r="E284" s="2">
        <v>0</v>
      </c>
      <c r="F284" s="2">
        <v>0</v>
      </c>
      <c r="G284" s="2">
        <f t="shared" si="55"/>
        <v>0</v>
      </c>
      <c r="H284" s="2">
        <v>0</v>
      </c>
      <c r="I284" s="17" t="s">
        <v>133</v>
      </c>
      <c r="J284" s="56"/>
      <c r="K284" s="56"/>
      <c r="L284" s="60"/>
      <c r="M284" s="56"/>
      <c r="N284" s="56"/>
      <c r="O284" s="56"/>
      <c r="P284" s="56"/>
      <c r="Q284" s="144"/>
    </row>
    <row r="285" spans="1:17" ht="14.25" customHeight="1">
      <c r="A285" s="161"/>
      <c r="B285" s="149" t="s">
        <v>163</v>
      </c>
      <c r="C285" s="154" t="s">
        <v>57</v>
      </c>
      <c r="D285" s="57" t="s">
        <v>106</v>
      </c>
      <c r="E285" s="2">
        <f>E286+E287</f>
        <v>101222.541</v>
      </c>
      <c r="F285" s="2">
        <f>F286+F287</f>
        <v>101222.541</v>
      </c>
      <c r="G285" s="2">
        <f t="shared" si="55"/>
        <v>0</v>
      </c>
      <c r="H285" s="2">
        <f>H286+H287</f>
        <v>98552.025999999998</v>
      </c>
      <c r="I285" s="17">
        <f t="shared" si="58"/>
        <v>97.36173882455688</v>
      </c>
      <c r="J285" s="56">
        <v>8</v>
      </c>
      <c r="K285" s="56">
        <v>8</v>
      </c>
      <c r="L285" s="60">
        <f t="shared" si="44"/>
        <v>100</v>
      </c>
      <c r="M285" s="56">
        <v>4</v>
      </c>
      <c r="N285" s="56">
        <v>4</v>
      </c>
      <c r="O285" s="56">
        <v>10</v>
      </c>
      <c r="P285" s="56">
        <v>10</v>
      </c>
      <c r="Q285" s="58" t="s">
        <v>96</v>
      </c>
    </row>
    <row r="286" spans="1:17" ht="22.5" customHeight="1">
      <c r="A286" s="161"/>
      <c r="B286" s="149"/>
      <c r="C286" s="154"/>
      <c r="D286" s="57" t="s">
        <v>108</v>
      </c>
      <c r="E286" s="2">
        <v>0</v>
      </c>
      <c r="F286" s="2">
        <v>0</v>
      </c>
      <c r="G286" s="2">
        <f t="shared" si="55"/>
        <v>0</v>
      </c>
      <c r="H286" s="2">
        <v>0</v>
      </c>
      <c r="I286" s="60" t="s">
        <v>133</v>
      </c>
      <c r="J286" s="56"/>
      <c r="K286" s="56"/>
      <c r="L286" s="60"/>
      <c r="M286" s="56"/>
      <c r="N286" s="56"/>
      <c r="O286" s="56"/>
      <c r="P286" s="56"/>
      <c r="Q286" s="63"/>
    </row>
    <row r="287" spans="1:17" ht="21" customHeight="1">
      <c r="A287" s="161"/>
      <c r="B287" s="149"/>
      <c r="C287" s="154"/>
      <c r="D287" s="53" t="s">
        <v>107</v>
      </c>
      <c r="E287" s="2">
        <v>101222.541</v>
      </c>
      <c r="F287" s="2">
        <v>101222.541</v>
      </c>
      <c r="G287" s="2">
        <f t="shared" si="55"/>
        <v>0</v>
      </c>
      <c r="H287" s="2">
        <v>98552.025999999998</v>
      </c>
      <c r="I287" s="17">
        <f t="shared" si="58"/>
        <v>97.36173882455688</v>
      </c>
      <c r="J287" s="56"/>
      <c r="K287" s="56"/>
      <c r="L287" s="60"/>
      <c r="M287" s="56"/>
      <c r="N287" s="56"/>
      <c r="O287" s="56"/>
      <c r="P287" s="56"/>
      <c r="Q287" s="63"/>
    </row>
    <row r="288" spans="1:17" ht="24" hidden="1" customHeight="1">
      <c r="A288" s="161"/>
      <c r="B288" s="149"/>
      <c r="C288" s="154"/>
      <c r="D288" s="53" t="s">
        <v>122</v>
      </c>
      <c r="E288" s="2">
        <v>0</v>
      </c>
      <c r="F288" s="2">
        <v>0</v>
      </c>
      <c r="G288" s="2">
        <f t="shared" si="55"/>
        <v>0</v>
      </c>
      <c r="H288" s="2">
        <v>0</v>
      </c>
      <c r="I288" s="17" t="s">
        <v>133</v>
      </c>
      <c r="J288" s="56"/>
      <c r="K288" s="56"/>
      <c r="L288" s="60"/>
      <c r="M288" s="56"/>
      <c r="N288" s="56"/>
      <c r="O288" s="56"/>
      <c r="P288" s="56"/>
      <c r="Q288" s="63"/>
    </row>
    <row r="289" spans="1:17" ht="24.75" hidden="1" customHeight="1">
      <c r="A289" s="161"/>
      <c r="B289" s="149"/>
      <c r="C289" s="154"/>
      <c r="D289" s="57" t="s">
        <v>119</v>
      </c>
      <c r="E289" s="2">
        <v>0</v>
      </c>
      <c r="F289" s="2">
        <v>0</v>
      </c>
      <c r="G289" s="2">
        <f t="shared" si="55"/>
        <v>0</v>
      </c>
      <c r="H289" s="2">
        <v>1</v>
      </c>
      <c r="I289" s="17" t="s">
        <v>133</v>
      </c>
      <c r="J289" s="56"/>
      <c r="K289" s="56"/>
      <c r="L289" s="60"/>
      <c r="M289" s="56"/>
      <c r="N289" s="56"/>
      <c r="O289" s="56"/>
      <c r="P289" s="56"/>
      <c r="Q289" s="63"/>
    </row>
    <row r="290" spans="1:17" ht="12.75" customHeight="1">
      <c r="A290" s="161"/>
      <c r="B290" s="149" t="s">
        <v>58</v>
      </c>
      <c r="C290" s="154" t="s">
        <v>57</v>
      </c>
      <c r="D290" s="57" t="s">
        <v>106</v>
      </c>
      <c r="E290" s="61">
        <f>E291+E292</f>
        <v>7985.9179999999997</v>
      </c>
      <c r="F290" s="61">
        <f>F291+F292</f>
        <v>8416.7279999999992</v>
      </c>
      <c r="G290" s="2">
        <f t="shared" si="55"/>
        <v>430.80999999999949</v>
      </c>
      <c r="H290" s="61">
        <f>H291+H292</f>
        <v>8416.5030000000006</v>
      </c>
      <c r="I290" s="17">
        <f t="shared" si="58"/>
        <v>99.997326752153583</v>
      </c>
      <c r="J290" s="56">
        <v>8</v>
      </c>
      <c r="K290" s="56">
        <v>8</v>
      </c>
      <c r="L290" s="60">
        <f t="shared" ref="L290:L346" si="59">K290*100/J290</f>
        <v>100</v>
      </c>
      <c r="M290" s="56">
        <v>5</v>
      </c>
      <c r="N290" s="56">
        <v>5</v>
      </c>
      <c r="O290" s="56">
        <v>13</v>
      </c>
      <c r="P290" s="56">
        <v>13</v>
      </c>
      <c r="Q290" s="63" t="s">
        <v>96</v>
      </c>
    </row>
    <row r="291" spans="1:17" ht="27" customHeight="1">
      <c r="A291" s="161"/>
      <c r="B291" s="149"/>
      <c r="C291" s="154"/>
      <c r="D291" s="57" t="s">
        <v>108</v>
      </c>
      <c r="E291" s="2">
        <v>0</v>
      </c>
      <c r="F291" s="2">
        <v>0</v>
      </c>
      <c r="G291" s="2">
        <f t="shared" si="55"/>
        <v>0</v>
      </c>
      <c r="H291" s="2">
        <v>0</v>
      </c>
      <c r="I291" s="17" t="s">
        <v>133</v>
      </c>
      <c r="J291" s="56"/>
      <c r="K291" s="56"/>
      <c r="L291" s="56"/>
      <c r="M291" s="56"/>
      <c r="N291" s="56"/>
      <c r="O291" s="56"/>
      <c r="P291" s="56"/>
      <c r="Q291" s="63"/>
    </row>
    <row r="292" spans="1:17" ht="21" customHeight="1">
      <c r="A292" s="161"/>
      <c r="B292" s="149"/>
      <c r="C292" s="154"/>
      <c r="D292" s="57" t="s">
        <v>107</v>
      </c>
      <c r="E292" s="61">
        <v>7985.9179999999997</v>
      </c>
      <c r="F292" s="61">
        <v>8416.7279999999992</v>
      </c>
      <c r="G292" s="61">
        <f t="shared" si="55"/>
        <v>430.80999999999949</v>
      </c>
      <c r="H292" s="61">
        <v>8416.5030000000006</v>
      </c>
      <c r="I292" s="73">
        <f t="shared" si="58"/>
        <v>99.997326752153583</v>
      </c>
      <c r="J292" s="56"/>
      <c r="K292" s="56"/>
      <c r="L292" s="56"/>
      <c r="M292" s="56"/>
      <c r="N292" s="56"/>
      <c r="O292" s="56"/>
      <c r="P292" s="56"/>
      <c r="Q292" s="63"/>
    </row>
    <row r="293" spans="1:17" ht="22.5" hidden="1">
      <c r="A293" s="161"/>
      <c r="B293" s="149"/>
      <c r="C293" s="154"/>
      <c r="D293" s="53" t="s">
        <v>122</v>
      </c>
      <c r="E293" s="2">
        <v>0</v>
      </c>
      <c r="F293" s="2">
        <v>0</v>
      </c>
      <c r="G293" s="2">
        <f t="shared" si="55"/>
        <v>0</v>
      </c>
      <c r="H293" s="2">
        <v>0</v>
      </c>
      <c r="I293" s="17" t="s">
        <v>133</v>
      </c>
      <c r="J293" s="56"/>
      <c r="K293" s="56"/>
      <c r="L293" s="56"/>
      <c r="M293" s="56"/>
      <c r="N293" s="56"/>
      <c r="O293" s="56"/>
      <c r="P293" s="56"/>
      <c r="Q293" s="63"/>
    </row>
    <row r="294" spans="1:17" ht="36" customHeight="1">
      <c r="A294" s="161"/>
      <c r="B294" s="149"/>
      <c r="C294" s="154"/>
      <c r="D294" s="53" t="s">
        <v>119</v>
      </c>
      <c r="E294" s="2">
        <v>0</v>
      </c>
      <c r="F294" s="2">
        <v>0</v>
      </c>
      <c r="G294" s="2">
        <f t="shared" si="55"/>
        <v>0</v>
      </c>
      <c r="H294" s="2">
        <v>0</v>
      </c>
      <c r="I294" s="17" t="s">
        <v>133</v>
      </c>
      <c r="J294" s="56"/>
      <c r="K294" s="56"/>
      <c r="L294" s="56"/>
      <c r="M294" s="56"/>
      <c r="N294" s="56"/>
      <c r="O294" s="56"/>
      <c r="P294" s="56"/>
      <c r="Q294" s="58"/>
    </row>
    <row r="295" spans="1:17">
      <c r="A295" s="161">
        <v>15</v>
      </c>
      <c r="B295" s="156" t="s">
        <v>59</v>
      </c>
      <c r="C295" s="148" t="s">
        <v>60</v>
      </c>
      <c r="D295" s="67" t="s">
        <v>106</v>
      </c>
      <c r="E295" s="39">
        <f>E300+E305+E310+E314+E319+E329</f>
        <v>700521.69</v>
      </c>
      <c r="F295" s="64">
        <f>F300+F305+F310+F314+F319+F329</f>
        <v>700521.69</v>
      </c>
      <c r="G295" s="39">
        <f t="shared" si="55"/>
        <v>0</v>
      </c>
      <c r="H295" s="39">
        <f>H300+H305+H310+H314+H319+H329</f>
        <v>699683.12799999979</v>
      </c>
      <c r="I295" s="18">
        <f>H295/F295*100</f>
        <v>99.880294641554897</v>
      </c>
      <c r="J295" s="52">
        <v>44</v>
      </c>
      <c r="K295" s="52">
        <v>41</v>
      </c>
      <c r="L295" s="18">
        <f t="shared" si="59"/>
        <v>93.181818181818187</v>
      </c>
      <c r="M295" s="52">
        <v>16</v>
      </c>
      <c r="N295" s="52">
        <v>16</v>
      </c>
      <c r="O295" s="52">
        <v>64</v>
      </c>
      <c r="P295" s="52">
        <v>62</v>
      </c>
      <c r="Q295" s="142" t="s">
        <v>143</v>
      </c>
    </row>
    <row r="296" spans="1:17" ht="22.5">
      <c r="A296" s="161"/>
      <c r="B296" s="156"/>
      <c r="C296" s="148"/>
      <c r="D296" s="57" t="s">
        <v>108</v>
      </c>
      <c r="E296" s="2">
        <v>169402.4</v>
      </c>
      <c r="F296" s="2">
        <v>169402.4</v>
      </c>
      <c r="G296" s="2">
        <f t="shared" si="55"/>
        <v>0</v>
      </c>
      <c r="H296" s="2">
        <v>169402.4</v>
      </c>
      <c r="I296" s="17">
        <f t="shared" ref="I296:I297" si="60">H296/F296*100</f>
        <v>100</v>
      </c>
      <c r="J296" s="55">
        <v>6</v>
      </c>
      <c r="K296" s="56">
        <v>6</v>
      </c>
      <c r="L296" s="56"/>
      <c r="M296" s="56"/>
      <c r="N296" s="56"/>
      <c r="O296" s="56"/>
      <c r="P296" s="56"/>
      <c r="Q296" s="143"/>
    </row>
    <row r="297" spans="1:17" ht="16.5" customHeight="1">
      <c r="A297" s="161"/>
      <c r="B297" s="156"/>
      <c r="C297" s="148"/>
      <c r="D297" s="57" t="s">
        <v>107</v>
      </c>
      <c r="E297" s="2">
        <v>531119.29</v>
      </c>
      <c r="F297" s="2">
        <v>531119.29</v>
      </c>
      <c r="G297" s="2">
        <f t="shared" si="55"/>
        <v>0</v>
      </c>
      <c r="H297" s="2">
        <v>530280.728</v>
      </c>
      <c r="I297" s="17">
        <f t="shared" si="60"/>
        <v>99.842114188697607</v>
      </c>
      <c r="J297" s="56"/>
      <c r="K297" s="56"/>
      <c r="L297" s="56"/>
      <c r="M297" s="56"/>
      <c r="N297" s="56"/>
      <c r="O297" s="56"/>
      <c r="P297" s="56"/>
      <c r="Q297" s="143"/>
    </row>
    <row r="298" spans="1:17" ht="17.25" customHeight="1">
      <c r="A298" s="161"/>
      <c r="B298" s="156"/>
      <c r="C298" s="148"/>
      <c r="D298" s="57" t="s">
        <v>121</v>
      </c>
      <c r="E298" s="2">
        <v>0</v>
      </c>
      <c r="F298" s="2">
        <v>0</v>
      </c>
      <c r="G298" s="2">
        <f t="shared" si="55"/>
        <v>0</v>
      </c>
      <c r="H298" s="2">
        <f t="shared" si="55"/>
        <v>0</v>
      </c>
      <c r="I298" s="17" t="s">
        <v>133</v>
      </c>
      <c r="J298" s="56"/>
      <c r="K298" s="56"/>
      <c r="L298" s="56"/>
      <c r="M298" s="56"/>
      <c r="N298" s="56"/>
      <c r="O298" s="56"/>
      <c r="P298" s="56"/>
      <c r="Q298" s="143"/>
    </row>
    <row r="299" spans="1:17" ht="23.25" customHeight="1">
      <c r="A299" s="161"/>
      <c r="B299" s="156"/>
      <c r="C299" s="148"/>
      <c r="D299" s="57" t="s">
        <v>119</v>
      </c>
      <c r="E299" s="61">
        <v>0</v>
      </c>
      <c r="F299" s="61">
        <v>0</v>
      </c>
      <c r="G299" s="61">
        <f t="shared" si="55"/>
        <v>0</v>
      </c>
      <c r="H299" s="61">
        <v>0</v>
      </c>
      <c r="I299" s="135" t="s">
        <v>133</v>
      </c>
      <c r="J299" s="56"/>
      <c r="K299" s="56"/>
      <c r="L299" s="56"/>
      <c r="M299" s="56"/>
      <c r="N299" s="56"/>
      <c r="O299" s="56"/>
      <c r="P299" s="56"/>
      <c r="Q299" s="144"/>
    </row>
    <row r="300" spans="1:17" ht="14.25" customHeight="1">
      <c r="A300" s="161"/>
      <c r="B300" s="149" t="s">
        <v>61</v>
      </c>
      <c r="C300" s="154" t="s">
        <v>60</v>
      </c>
      <c r="D300" s="57" t="s">
        <v>106</v>
      </c>
      <c r="E300" s="2">
        <f>E301+E302</f>
        <v>30028.217000000001</v>
      </c>
      <c r="F300" s="2">
        <f>F301+F302</f>
        <v>30028.217000000001</v>
      </c>
      <c r="G300" s="2">
        <f t="shared" si="55"/>
        <v>0</v>
      </c>
      <c r="H300" s="2">
        <f>H301+H302</f>
        <v>29714.387999999999</v>
      </c>
      <c r="I300" s="17">
        <f>H300/F300*100</f>
        <v>98.954886332411945</v>
      </c>
      <c r="J300" s="56">
        <v>4</v>
      </c>
      <c r="K300" s="56">
        <v>3</v>
      </c>
      <c r="L300" s="56">
        <f t="shared" si="59"/>
        <v>75</v>
      </c>
      <c r="M300" s="56">
        <v>2</v>
      </c>
      <c r="N300" s="56">
        <v>2</v>
      </c>
      <c r="O300" s="56">
        <v>20</v>
      </c>
      <c r="P300" s="56">
        <v>19</v>
      </c>
      <c r="Q300" s="58" t="s">
        <v>96</v>
      </c>
    </row>
    <row r="301" spans="1:17" ht="22.5">
      <c r="A301" s="161"/>
      <c r="B301" s="149"/>
      <c r="C301" s="154"/>
      <c r="D301" s="57" t="s">
        <v>108</v>
      </c>
      <c r="E301" s="2">
        <v>0</v>
      </c>
      <c r="F301" s="2">
        <v>0</v>
      </c>
      <c r="G301" s="2">
        <f t="shared" si="55"/>
        <v>0</v>
      </c>
      <c r="H301" s="2">
        <f t="shared" ref="H301" si="61">G301-F301</f>
        <v>0</v>
      </c>
      <c r="I301" s="17" t="s">
        <v>133</v>
      </c>
      <c r="J301" s="56"/>
      <c r="K301" s="56"/>
      <c r="L301" s="56"/>
      <c r="M301" s="56"/>
      <c r="N301" s="56"/>
      <c r="O301" s="56"/>
      <c r="P301" s="56"/>
      <c r="Q301" s="58"/>
    </row>
    <row r="302" spans="1:17" ht="18.75" customHeight="1">
      <c r="A302" s="161"/>
      <c r="B302" s="149"/>
      <c r="C302" s="154"/>
      <c r="D302" s="57" t="s">
        <v>107</v>
      </c>
      <c r="E302" s="2">
        <v>30028.217000000001</v>
      </c>
      <c r="F302" s="2">
        <v>30028.217000000001</v>
      </c>
      <c r="G302" s="2">
        <f t="shared" si="55"/>
        <v>0</v>
      </c>
      <c r="H302" s="2">
        <v>29714.387999999999</v>
      </c>
      <c r="I302" s="17">
        <f t="shared" ref="I302" si="62">H302/F302*100</f>
        <v>98.954886332411945</v>
      </c>
      <c r="J302" s="56"/>
      <c r="K302" s="56"/>
      <c r="L302" s="56"/>
      <c r="M302" s="56"/>
      <c r="N302" s="56"/>
      <c r="O302" s="56"/>
      <c r="P302" s="56"/>
      <c r="Q302" s="58"/>
    </row>
    <row r="303" spans="1:17" hidden="1">
      <c r="A303" s="161"/>
      <c r="B303" s="149"/>
      <c r="C303" s="154"/>
      <c r="D303" s="57" t="s">
        <v>121</v>
      </c>
      <c r="E303" s="2">
        <v>0</v>
      </c>
      <c r="F303" s="2">
        <v>0</v>
      </c>
      <c r="G303" s="2">
        <f t="shared" si="55"/>
        <v>0</v>
      </c>
      <c r="H303" s="2">
        <f t="shared" si="55"/>
        <v>0</v>
      </c>
      <c r="I303" s="17" t="s">
        <v>133</v>
      </c>
      <c r="J303" s="56"/>
      <c r="K303" s="56"/>
      <c r="L303" s="56"/>
      <c r="M303" s="56"/>
      <c r="N303" s="56"/>
      <c r="O303" s="56"/>
      <c r="P303" s="56"/>
      <c r="Q303" s="58"/>
    </row>
    <row r="304" spans="1:17" ht="22.5" hidden="1">
      <c r="A304" s="161"/>
      <c r="B304" s="149"/>
      <c r="C304" s="154"/>
      <c r="D304" s="57" t="s">
        <v>119</v>
      </c>
      <c r="E304" s="2">
        <v>0</v>
      </c>
      <c r="F304" s="2">
        <v>0</v>
      </c>
      <c r="G304" s="2">
        <f t="shared" si="55"/>
        <v>0</v>
      </c>
      <c r="H304" s="2">
        <f t="shared" si="55"/>
        <v>0</v>
      </c>
      <c r="I304" s="17" t="s">
        <v>133</v>
      </c>
      <c r="J304" s="56"/>
      <c r="K304" s="56"/>
      <c r="L304" s="56"/>
      <c r="M304" s="56"/>
      <c r="N304" s="56"/>
      <c r="O304" s="56"/>
      <c r="P304" s="56"/>
      <c r="Q304" s="58"/>
    </row>
    <row r="305" spans="1:17" ht="12.75" customHeight="1">
      <c r="A305" s="161"/>
      <c r="B305" s="149" t="s">
        <v>62</v>
      </c>
      <c r="C305" s="151" t="s">
        <v>190</v>
      </c>
      <c r="D305" s="57" t="s">
        <v>106</v>
      </c>
      <c r="E305" s="2">
        <f>E306+E307</f>
        <v>280961.36199999996</v>
      </c>
      <c r="F305" s="2">
        <f>F306+F307</f>
        <v>280961.36199999996</v>
      </c>
      <c r="G305" s="2">
        <f t="shared" ref="G305:G333" si="63">F305-E305</f>
        <v>0</v>
      </c>
      <c r="H305" s="2">
        <f>H306+H307</f>
        <v>280893.97899999999</v>
      </c>
      <c r="I305" s="17">
        <f>H305/F305*100</f>
        <v>99.976016986990558</v>
      </c>
      <c r="J305" s="56">
        <v>20</v>
      </c>
      <c r="K305" s="56">
        <v>20</v>
      </c>
      <c r="L305" s="56">
        <f t="shared" si="59"/>
        <v>100</v>
      </c>
      <c r="M305" s="56">
        <v>6</v>
      </c>
      <c r="N305" s="56">
        <v>6</v>
      </c>
      <c r="O305" s="56">
        <v>14</v>
      </c>
      <c r="P305" s="56">
        <v>13</v>
      </c>
      <c r="Q305" s="58" t="s">
        <v>96</v>
      </c>
    </row>
    <row r="306" spans="1:17" ht="22.5">
      <c r="A306" s="161"/>
      <c r="B306" s="149"/>
      <c r="C306" s="151"/>
      <c r="D306" s="57" t="s">
        <v>108</v>
      </c>
      <c r="E306" s="2">
        <v>169402.4</v>
      </c>
      <c r="F306" s="2">
        <v>169402.4</v>
      </c>
      <c r="G306" s="2">
        <f t="shared" si="63"/>
        <v>0</v>
      </c>
      <c r="H306" s="2">
        <v>169402.4</v>
      </c>
      <c r="I306" s="17">
        <f t="shared" ref="I306:I307" si="64">H306/F306*100</f>
        <v>100</v>
      </c>
      <c r="J306" s="56"/>
      <c r="K306" s="56"/>
      <c r="L306" s="56"/>
      <c r="M306" s="56"/>
      <c r="N306" s="56"/>
      <c r="O306" s="56"/>
      <c r="P306" s="56"/>
      <c r="Q306" s="58"/>
    </row>
    <row r="307" spans="1:17" ht="19.5" customHeight="1">
      <c r="A307" s="161"/>
      <c r="B307" s="149"/>
      <c r="C307" s="151"/>
      <c r="D307" s="57" t="s">
        <v>107</v>
      </c>
      <c r="E307" s="2">
        <v>111558.962</v>
      </c>
      <c r="F307" s="2">
        <v>111558.962</v>
      </c>
      <c r="G307" s="2">
        <f t="shared" si="63"/>
        <v>0</v>
      </c>
      <c r="H307" s="2">
        <v>111491.579</v>
      </c>
      <c r="I307" s="17">
        <f t="shared" si="64"/>
        <v>99.939598756754293</v>
      </c>
      <c r="J307" s="56"/>
      <c r="K307" s="56"/>
      <c r="L307" s="56"/>
      <c r="M307" s="56"/>
      <c r="N307" s="56"/>
      <c r="O307" s="56"/>
      <c r="P307" s="56"/>
      <c r="Q307" s="58"/>
    </row>
    <row r="308" spans="1:17" hidden="1">
      <c r="A308" s="161"/>
      <c r="B308" s="149"/>
      <c r="C308" s="151"/>
      <c r="D308" s="57" t="s">
        <v>121</v>
      </c>
      <c r="E308" s="2">
        <v>0</v>
      </c>
      <c r="F308" s="2">
        <v>0</v>
      </c>
      <c r="G308" s="2">
        <f t="shared" si="63"/>
        <v>0</v>
      </c>
      <c r="H308" s="2">
        <f t="shared" ref="G308:H371" si="65">G308-F308</f>
        <v>0</v>
      </c>
      <c r="I308" s="17" t="s">
        <v>133</v>
      </c>
      <c r="J308" s="56"/>
      <c r="K308" s="56"/>
      <c r="L308" s="56"/>
      <c r="M308" s="56"/>
      <c r="N308" s="56"/>
      <c r="O308" s="56"/>
      <c r="P308" s="56"/>
      <c r="Q308" s="58"/>
    </row>
    <row r="309" spans="1:17" ht="22.5" customHeight="1">
      <c r="A309" s="161"/>
      <c r="B309" s="149"/>
      <c r="C309" s="151"/>
      <c r="D309" s="57" t="s">
        <v>119</v>
      </c>
      <c r="E309" s="2">
        <v>0</v>
      </c>
      <c r="F309" s="2">
        <v>0</v>
      </c>
      <c r="G309" s="2">
        <f t="shared" si="63"/>
        <v>0</v>
      </c>
      <c r="H309" s="2">
        <v>0</v>
      </c>
      <c r="I309" s="60" t="s">
        <v>133</v>
      </c>
      <c r="J309" s="56"/>
      <c r="K309" s="56"/>
      <c r="L309" s="56"/>
      <c r="M309" s="56"/>
      <c r="N309" s="56"/>
      <c r="O309" s="56"/>
      <c r="P309" s="56"/>
      <c r="Q309" s="58"/>
    </row>
    <row r="310" spans="1:17" ht="12" customHeight="1">
      <c r="A310" s="161"/>
      <c r="B310" s="149" t="s">
        <v>63</v>
      </c>
      <c r="C310" s="151" t="s">
        <v>191</v>
      </c>
      <c r="D310" s="57" t="s">
        <v>106</v>
      </c>
      <c r="E310" s="2">
        <f>E311+E312</f>
        <v>333943.38400000002</v>
      </c>
      <c r="F310" s="2">
        <f>F311+F312</f>
        <v>333943.38400000002</v>
      </c>
      <c r="G310" s="2">
        <f t="shared" si="63"/>
        <v>0</v>
      </c>
      <c r="H310" s="2">
        <f>H311+H312</f>
        <v>333805.73599999998</v>
      </c>
      <c r="I310" s="17">
        <f>H310/F310*100</f>
        <v>99.958781036967608</v>
      </c>
      <c r="J310" s="56">
        <v>5</v>
      </c>
      <c r="K310" s="56">
        <v>5</v>
      </c>
      <c r="L310" s="56">
        <f t="shared" si="59"/>
        <v>100</v>
      </c>
      <c r="M310" s="56">
        <v>2</v>
      </c>
      <c r="N310" s="56">
        <v>2</v>
      </c>
      <c r="O310" s="56">
        <v>17</v>
      </c>
      <c r="P310" s="56">
        <v>17</v>
      </c>
      <c r="Q310" s="58" t="s">
        <v>96</v>
      </c>
    </row>
    <row r="311" spans="1:17" ht="22.5">
      <c r="A311" s="161"/>
      <c r="B311" s="149"/>
      <c r="C311" s="151"/>
      <c r="D311" s="57" t="s">
        <v>108</v>
      </c>
      <c r="E311" s="2">
        <v>0</v>
      </c>
      <c r="F311" s="2">
        <v>0</v>
      </c>
      <c r="G311" s="2">
        <f t="shared" si="63"/>
        <v>0</v>
      </c>
      <c r="H311" s="2">
        <f t="shared" ref="H311" si="66">G311-F311</f>
        <v>0</v>
      </c>
      <c r="I311" s="17" t="s">
        <v>133</v>
      </c>
      <c r="J311" s="56"/>
      <c r="K311" s="56"/>
      <c r="L311" s="56"/>
      <c r="M311" s="56"/>
      <c r="N311" s="56"/>
      <c r="O311" s="56"/>
      <c r="P311" s="56"/>
      <c r="Q311" s="58"/>
    </row>
    <row r="312" spans="1:17" ht="18.75" customHeight="1">
      <c r="A312" s="161"/>
      <c r="B312" s="149"/>
      <c r="C312" s="151"/>
      <c r="D312" s="57" t="s">
        <v>107</v>
      </c>
      <c r="E312" s="2">
        <v>333943.38400000002</v>
      </c>
      <c r="F312" s="2">
        <v>333943.38400000002</v>
      </c>
      <c r="G312" s="2">
        <f t="shared" si="63"/>
        <v>0</v>
      </c>
      <c r="H312" s="2">
        <v>333805.73599999998</v>
      </c>
      <c r="I312" s="17">
        <f t="shared" ref="I312" si="67">H312/F312*100</f>
        <v>99.958781036967608</v>
      </c>
      <c r="J312" s="56"/>
      <c r="K312" s="56"/>
      <c r="L312" s="56"/>
      <c r="M312" s="56"/>
      <c r="N312" s="56"/>
      <c r="O312" s="56"/>
      <c r="P312" s="56"/>
      <c r="Q312" s="58"/>
    </row>
    <row r="313" spans="1:17" ht="16.5" hidden="1" customHeight="1">
      <c r="A313" s="161"/>
      <c r="B313" s="149"/>
      <c r="C313" s="151"/>
      <c r="D313" s="57" t="s">
        <v>121</v>
      </c>
      <c r="E313" s="2">
        <v>0</v>
      </c>
      <c r="F313" s="2">
        <v>0</v>
      </c>
      <c r="G313" s="2">
        <f t="shared" si="63"/>
        <v>0</v>
      </c>
      <c r="H313" s="2">
        <f t="shared" si="65"/>
        <v>0</v>
      </c>
      <c r="I313" s="17" t="s">
        <v>133</v>
      </c>
      <c r="J313" s="56"/>
      <c r="K313" s="56"/>
      <c r="L313" s="56"/>
      <c r="M313" s="56"/>
      <c r="N313" s="56"/>
      <c r="O313" s="56"/>
      <c r="P313" s="56"/>
      <c r="Q313" s="58"/>
    </row>
    <row r="314" spans="1:17" ht="12" customHeight="1">
      <c r="A314" s="161"/>
      <c r="B314" s="149" t="s">
        <v>138</v>
      </c>
      <c r="C314" s="154" t="s">
        <v>60</v>
      </c>
      <c r="D314" s="57" t="s">
        <v>106</v>
      </c>
      <c r="E314" s="2">
        <f>E315+E316</f>
        <v>14721.554</v>
      </c>
      <c r="F314" s="2">
        <f>F315+F316</f>
        <v>14721.554</v>
      </c>
      <c r="G314" s="2">
        <f t="shared" si="63"/>
        <v>0</v>
      </c>
      <c r="H314" s="2">
        <f>H315+H316</f>
        <v>14483.486999999999</v>
      </c>
      <c r="I314" s="17">
        <f>H314/F314*100</f>
        <v>98.382867732577679</v>
      </c>
      <c r="J314" s="56">
        <v>4</v>
      </c>
      <c r="K314" s="56">
        <v>4</v>
      </c>
      <c r="L314" s="56">
        <f t="shared" si="59"/>
        <v>100</v>
      </c>
      <c r="M314" s="56">
        <v>1</v>
      </c>
      <c r="N314" s="56">
        <v>1</v>
      </c>
      <c r="O314" s="56">
        <v>3</v>
      </c>
      <c r="P314" s="56">
        <v>3</v>
      </c>
      <c r="Q314" s="58" t="s">
        <v>96</v>
      </c>
    </row>
    <row r="315" spans="1:17" ht="22.5">
      <c r="A315" s="161"/>
      <c r="B315" s="149"/>
      <c r="C315" s="154"/>
      <c r="D315" s="57" t="s">
        <v>108</v>
      </c>
      <c r="E315" s="2">
        <v>0</v>
      </c>
      <c r="F315" s="2">
        <v>0</v>
      </c>
      <c r="G315" s="2">
        <f t="shared" si="63"/>
        <v>0</v>
      </c>
      <c r="H315" s="2">
        <f t="shared" si="65"/>
        <v>0</v>
      </c>
      <c r="I315" s="17" t="s">
        <v>133</v>
      </c>
      <c r="J315" s="56"/>
      <c r="K315" s="56"/>
      <c r="L315" s="56"/>
      <c r="M315" s="56"/>
      <c r="N315" s="56"/>
      <c r="O315" s="56"/>
      <c r="P315" s="56"/>
      <c r="Q315" s="58"/>
    </row>
    <row r="316" spans="1:17" ht="17.25" customHeight="1">
      <c r="A316" s="161"/>
      <c r="B316" s="149"/>
      <c r="C316" s="154"/>
      <c r="D316" s="57" t="s">
        <v>107</v>
      </c>
      <c r="E316" s="2">
        <v>14721.554</v>
      </c>
      <c r="F316" s="2">
        <v>14721.554</v>
      </c>
      <c r="G316" s="2">
        <f t="shared" si="63"/>
        <v>0</v>
      </c>
      <c r="H316" s="2">
        <v>14483.486999999999</v>
      </c>
      <c r="I316" s="17">
        <f t="shared" ref="I316" si="68">H316/F316*100</f>
        <v>98.382867732577679</v>
      </c>
      <c r="J316" s="56"/>
      <c r="K316" s="56"/>
      <c r="L316" s="56"/>
      <c r="M316" s="56"/>
      <c r="N316" s="56"/>
      <c r="O316" s="56"/>
      <c r="P316" s="56"/>
      <c r="Q316" s="58"/>
    </row>
    <row r="317" spans="1:17" ht="18.75" customHeight="1">
      <c r="A317" s="161"/>
      <c r="B317" s="149"/>
      <c r="C317" s="154"/>
      <c r="D317" s="57" t="s">
        <v>121</v>
      </c>
      <c r="E317" s="61">
        <v>0</v>
      </c>
      <c r="F317" s="61">
        <v>0</v>
      </c>
      <c r="G317" s="61">
        <f t="shared" si="63"/>
        <v>0</v>
      </c>
      <c r="H317" s="61">
        <f t="shared" si="65"/>
        <v>0</v>
      </c>
      <c r="I317" s="73" t="s">
        <v>133</v>
      </c>
      <c r="J317" s="56"/>
      <c r="K317" s="56"/>
      <c r="L317" s="56"/>
      <c r="M317" s="56"/>
      <c r="N317" s="56"/>
      <c r="O317" s="56"/>
      <c r="P317" s="56"/>
      <c r="Q317" s="58"/>
    </row>
    <row r="318" spans="1:17" ht="33.75" customHeight="1">
      <c r="A318" s="161"/>
      <c r="B318" s="149"/>
      <c r="C318" s="154"/>
      <c r="D318" s="57" t="s">
        <v>119</v>
      </c>
      <c r="E318" s="2">
        <v>0</v>
      </c>
      <c r="F318" s="2">
        <v>0</v>
      </c>
      <c r="G318" s="2">
        <f t="shared" si="63"/>
        <v>0</v>
      </c>
      <c r="H318" s="2">
        <f t="shared" si="65"/>
        <v>0</v>
      </c>
      <c r="I318" s="17" t="s">
        <v>133</v>
      </c>
      <c r="J318" s="56"/>
      <c r="K318" s="56"/>
      <c r="L318" s="56"/>
      <c r="M318" s="56"/>
      <c r="N318" s="56"/>
      <c r="O318" s="56"/>
      <c r="P318" s="56"/>
      <c r="Q318" s="58"/>
    </row>
    <row r="319" spans="1:17" ht="12" customHeight="1">
      <c r="A319" s="161"/>
      <c r="B319" s="149" t="s">
        <v>64</v>
      </c>
      <c r="C319" s="154" t="s">
        <v>60</v>
      </c>
      <c r="D319" s="57" t="s">
        <v>106</v>
      </c>
      <c r="E319" s="2">
        <f>E320+E321</f>
        <v>163.637</v>
      </c>
      <c r="F319" s="2">
        <f>F320+F321</f>
        <v>163.637</v>
      </c>
      <c r="G319" s="2">
        <f t="shared" si="63"/>
        <v>0</v>
      </c>
      <c r="H319" s="2">
        <f>H320+H321</f>
        <v>163.637</v>
      </c>
      <c r="I319" s="17">
        <f>H319/F319*100</f>
        <v>100</v>
      </c>
      <c r="J319" s="56">
        <v>2</v>
      </c>
      <c r="K319" s="56">
        <v>2</v>
      </c>
      <c r="L319" s="56">
        <f t="shared" si="59"/>
        <v>100</v>
      </c>
      <c r="M319" s="56">
        <v>2</v>
      </c>
      <c r="N319" s="56">
        <v>2</v>
      </c>
      <c r="O319" s="56">
        <v>4</v>
      </c>
      <c r="P319" s="56">
        <v>4</v>
      </c>
      <c r="Q319" s="58" t="s">
        <v>96</v>
      </c>
    </row>
    <row r="320" spans="1:17" ht="22.5">
      <c r="A320" s="161"/>
      <c r="B320" s="149"/>
      <c r="C320" s="154"/>
      <c r="D320" s="57" t="s">
        <v>108</v>
      </c>
      <c r="E320" s="2">
        <v>0</v>
      </c>
      <c r="F320" s="2">
        <v>0</v>
      </c>
      <c r="G320" s="2">
        <f t="shared" si="63"/>
        <v>0</v>
      </c>
      <c r="H320" s="2">
        <f t="shared" ref="H320" si="69">G320-F320</f>
        <v>0</v>
      </c>
      <c r="I320" s="17" t="s">
        <v>133</v>
      </c>
      <c r="J320" s="56"/>
      <c r="K320" s="56"/>
      <c r="L320" s="56"/>
      <c r="M320" s="56"/>
      <c r="N320" s="56"/>
      <c r="O320" s="56"/>
      <c r="P320" s="56"/>
      <c r="Q320" s="58"/>
    </row>
    <row r="321" spans="1:17" ht="15.75" customHeight="1">
      <c r="A321" s="161"/>
      <c r="B321" s="149"/>
      <c r="C321" s="154"/>
      <c r="D321" s="57" t="s">
        <v>107</v>
      </c>
      <c r="E321" s="2">
        <v>163.637</v>
      </c>
      <c r="F321" s="2">
        <v>163.637</v>
      </c>
      <c r="G321" s="2">
        <f t="shared" si="63"/>
        <v>0</v>
      </c>
      <c r="H321" s="2">
        <v>163.637</v>
      </c>
      <c r="I321" s="17">
        <f t="shared" ref="I321" si="70">H321/F321*100</f>
        <v>100</v>
      </c>
      <c r="J321" s="56"/>
      <c r="K321" s="56"/>
      <c r="L321" s="56"/>
      <c r="M321" s="56"/>
      <c r="N321" s="56"/>
      <c r="O321" s="56"/>
      <c r="P321" s="56"/>
      <c r="Q321" s="58"/>
    </row>
    <row r="322" spans="1:17" ht="13.5" customHeight="1">
      <c r="A322" s="161"/>
      <c r="B322" s="149"/>
      <c r="C322" s="154"/>
      <c r="D322" s="57" t="s">
        <v>121</v>
      </c>
      <c r="E322" s="2">
        <v>0</v>
      </c>
      <c r="F322" s="2">
        <v>0</v>
      </c>
      <c r="G322" s="2">
        <f t="shared" si="63"/>
        <v>0</v>
      </c>
      <c r="H322" s="2">
        <f t="shared" ref="H322:H323" si="71">G322-F322</f>
        <v>0</v>
      </c>
      <c r="I322" s="17" t="s">
        <v>133</v>
      </c>
      <c r="J322" s="56"/>
      <c r="K322" s="56"/>
      <c r="L322" s="56"/>
      <c r="M322" s="56"/>
      <c r="N322" s="56"/>
      <c r="O322" s="56"/>
      <c r="P322" s="56"/>
      <c r="Q322" s="58"/>
    </row>
    <row r="323" spans="1:17" ht="22.5" customHeight="1">
      <c r="A323" s="161"/>
      <c r="B323" s="149"/>
      <c r="C323" s="154"/>
      <c r="D323" s="53" t="s">
        <v>119</v>
      </c>
      <c r="E323" s="2">
        <v>0</v>
      </c>
      <c r="F323" s="2">
        <v>0</v>
      </c>
      <c r="G323" s="2">
        <f t="shared" si="63"/>
        <v>0</v>
      </c>
      <c r="H323" s="2">
        <f t="shared" si="71"/>
        <v>0</v>
      </c>
      <c r="I323" s="17" t="s">
        <v>133</v>
      </c>
      <c r="J323" s="56"/>
      <c r="K323" s="56"/>
      <c r="L323" s="56"/>
      <c r="M323" s="56"/>
      <c r="N323" s="56"/>
      <c r="O323" s="56"/>
      <c r="P323" s="56"/>
      <c r="Q323" s="58"/>
    </row>
    <row r="324" spans="1:17" ht="13.5" hidden="1" customHeight="1">
      <c r="A324" s="161"/>
      <c r="B324" s="149" t="s">
        <v>65</v>
      </c>
      <c r="C324" s="151" t="s">
        <v>110</v>
      </c>
      <c r="D324" s="57" t="s">
        <v>106</v>
      </c>
      <c r="E324" s="102" t="s">
        <v>133</v>
      </c>
      <c r="F324" s="102" t="s">
        <v>133</v>
      </c>
      <c r="G324" s="2" t="e">
        <f t="shared" si="63"/>
        <v>#VALUE!</v>
      </c>
      <c r="H324" s="6" t="s">
        <v>133</v>
      </c>
      <c r="I324" s="17" t="s">
        <v>133</v>
      </c>
      <c r="J324" s="102" t="s">
        <v>133</v>
      </c>
      <c r="K324" s="102" t="s">
        <v>133</v>
      </c>
      <c r="L324" s="102" t="s">
        <v>133</v>
      </c>
      <c r="M324" s="102" t="s">
        <v>133</v>
      </c>
      <c r="N324" s="102" t="s">
        <v>133</v>
      </c>
      <c r="O324" s="102" t="s">
        <v>133</v>
      </c>
      <c r="P324" s="102" t="s">
        <v>133</v>
      </c>
      <c r="Q324" s="58" t="s">
        <v>96</v>
      </c>
    </row>
    <row r="325" spans="1:17" ht="21.75" hidden="1" customHeight="1">
      <c r="A325" s="161"/>
      <c r="B325" s="149"/>
      <c r="C325" s="151"/>
      <c r="D325" s="57" t="s">
        <v>108</v>
      </c>
      <c r="E325" s="102" t="s">
        <v>133</v>
      </c>
      <c r="F325" s="102" t="s">
        <v>133</v>
      </c>
      <c r="G325" s="2" t="e">
        <f t="shared" si="63"/>
        <v>#VALUE!</v>
      </c>
      <c r="H325" s="6" t="s">
        <v>133</v>
      </c>
      <c r="I325" s="17" t="s">
        <v>133</v>
      </c>
      <c r="J325" s="56"/>
      <c r="K325" s="56"/>
      <c r="L325" s="56"/>
      <c r="M325" s="56"/>
      <c r="N325" s="56"/>
      <c r="O325" s="56"/>
      <c r="P325" s="56"/>
      <c r="Q325" s="63"/>
    </row>
    <row r="326" spans="1:17" ht="22.5" hidden="1" customHeight="1">
      <c r="A326" s="161"/>
      <c r="B326" s="149"/>
      <c r="C326" s="151"/>
      <c r="D326" s="57" t="s">
        <v>107</v>
      </c>
      <c r="E326" s="102" t="s">
        <v>133</v>
      </c>
      <c r="F326" s="102" t="s">
        <v>133</v>
      </c>
      <c r="G326" s="2" t="e">
        <f t="shared" si="63"/>
        <v>#VALUE!</v>
      </c>
      <c r="H326" s="6" t="s">
        <v>133</v>
      </c>
      <c r="I326" s="17" t="s">
        <v>133</v>
      </c>
      <c r="J326" s="56"/>
      <c r="K326" s="56"/>
      <c r="L326" s="56"/>
      <c r="M326" s="56"/>
      <c r="N326" s="56"/>
      <c r="O326" s="56"/>
      <c r="P326" s="56"/>
      <c r="Q326" s="63"/>
    </row>
    <row r="327" spans="1:17" ht="23.25" hidden="1" customHeight="1">
      <c r="A327" s="161"/>
      <c r="B327" s="149"/>
      <c r="C327" s="151"/>
      <c r="D327" s="57" t="s">
        <v>121</v>
      </c>
      <c r="E327" s="102" t="s">
        <v>133</v>
      </c>
      <c r="F327" s="102" t="s">
        <v>133</v>
      </c>
      <c r="G327" s="2" t="e">
        <f t="shared" si="63"/>
        <v>#VALUE!</v>
      </c>
      <c r="H327" s="6" t="s">
        <v>133</v>
      </c>
      <c r="I327" s="17" t="s">
        <v>133</v>
      </c>
      <c r="J327" s="56"/>
      <c r="K327" s="56"/>
      <c r="L327" s="56"/>
      <c r="M327" s="56"/>
      <c r="N327" s="56"/>
      <c r="O327" s="56"/>
      <c r="P327" s="56"/>
      <c r="Q327" s="63"/>
    </row>
    <row r="328" spans="1:17" ht="21.75" hidden="1" customHeight="1">
      <c r="A328" s="161"/>
      <c r="B328" s="149"/>
      <c r="C328" s="151"/>
      <c r="D328" s="53" t="s">
        <v>119</v>
      </c>
      <c r="E328" s="102" t="s">
        <v>133</v>
      </c>
      <c r="F328" s="102" t="s">
        <v>133</v>
      </c>
      <c r="G328" s="2" t="e">
        <f t="shared" si="63"/>
        <v>#VALUE!</v>
      </c>
      <c r="H328" s="6" t="s">
        <v>133</v>
      </c>
      <c r="I328" s="17" t="s">
        <v>133</v>
      </c>
      <c r="J328" s="56"/>
      <c r="K328" s="56"/>
      <c r="L328" s="56"/>
      <c r="M328" s="56"/>
      <c r="N328" s="56"/>
      <c r="O328" s="56"/>
      <c r="P328" s="56"/>
      <c r="Q328" s="63"/>
    </row>
    <row r="329" spans="1:17" ht="12.75" customHeight="1">
      <c r="A329" s="161"/>
      <c r="B329" s="149" t="s">
        <v>66</v>
      </c>
      <c r="C329" s="154" t="s">
        <v>60</v>
      </c>
      <c r="D329" s="57" t="s">
        <v>106</v>
      </c>
      <c r="E329" s="2">
        <f>E330+E331</f>
        <v>40703.536</v>
      </c>
      <c r="F329" s="2">
        <f>F330+F331</f>
        <v>40703.536</v>
      </c>
      <c r="G329" s="2">
        <f t="shared" si="63"/>
        <v>0</v>
      </c>
      <c r="H329" s="2">
        <f>H330+H331</f>
        <v>40621.900999999998</v>
      </c>
      <c r="I329" s="17">
        <f>H329/F329*100</f>
        <v>99.799440028994042</v>
      </c>
      <c r="J329" s="56">
        <v>3</v>
      </c>
      <c r="K329" s="56">
        <v>1</v>
      </c>
      <c r="L329" s="60">
        <f t="shared" si="59"/>
        <v>33.333333333333336</v>
      </c>
      <c r="M329" s="56">
        <v>3</v>
      </c>
      <c r="N329" s="56">
        <v>3</v>
      </c>
      <c r="O329" s="56">
        <v>6</v>
      </c>
      <c r="P329" s="56">
        <v>6</v>
      </c>
      <c r="Q329" s="63" t="s">
        <v>96</v>
      </c>
    </row>
    <row r="330" spans="1:17" ht="22.5">
      <c r="A330" s="161"/>
      <c r="B330" s="149"/>
      <c r="C330" s="154"/>
      <c r="D330" s="57" t="s">
        <v>108</v>
      </c>
      <c r="E330" s="2">
        <v>0</v>
      </c>
      <c r="F330" s="2">
        <v>0</v>
      </c>
      <c r="G330" s="2">
        <f t="shared" si="63"/>
        <v>0</v>
      </c>
      <c r="H330" s="2">
        <v>0</v>
      </c>
      <c r="I330" s="17" t="s">
        <v>133</v>
      </c>
      <c r="J330" s="56"/>
      <c r="K330" s="56"/>
      <c r="L330" s="56"/>
      <c r="M330" s="56"/>
      <c r="N330" s="56"/>
      <c r="O330" s="56"/>
      <c r="P330" s="56"/>
      <c r="Q330" s="63"/>
    </row>
    <row r="331" spans="1:17" ht="26.25" customHeight="1">
      <c r="A331" s="161"/>
      <c r="B331" s="149"/>
      <c r="C331" s="154"/>
      <c r="D331" s="57" t="s">
        <v>107</v>
      </c>
      <c r="E331" s="2">
        <v>40703.536</v>
      </c>
      <c r="F331" s="2">
        <v>40703.536</v>
      </c>
      <c r="G331" s="2">
        <f t="shared" si="63"/>
        <v>0</v>
      </c>
      <c r="H331" s="2">
        <v>40621.900999999998</v>
      </c>
      <c r="I331" s="17">
        <f t="shared" ref="I331" si="72">H331/F331*100</f>
        <v>99.799440028994042</v>
      </c>
      <c r="J331" s="56"/>
      <c r="K331" s="56"/>
      <c r="L331" s="56"/>
      <c r="M331" s="56"/>
      <c r="N331" s="56"/>
      <c r="O331" s="56"/>
      <c r="P331" s="56"/>
      <c r="Q331" s="63"/>
    </row>
    <row r="332" spans="1:17" ht="24.75" hidden="1" customHeight="1">
      <c r="A332" s="161"/>
      <c r="B332" s="149"/>
      <c r="C332" s="154"/>
      <c r="D332" s="57" t="s">
        <v>121</v>
      </c>
      <c r="E332" s="2">
        <v>0</v>
      </c>
      <c r="F332" s="2">
        <v>0</v>
      </c>
      <c r="G332" s="2">
        <f t="shared" si="63"/>
        <v>0</v>
      </c>
      <c r="H332" s="2">
        <f t="shared" si="65"/>
        <v>0</v>
      </c>
      <c r="I332" s="17" t="s">
        <v>133</v>
      </c>
      <c r="J332" s="56"/>
      <c r="K332" s="56"/>
      <c r="L332" s="56"/>
      <c r="M332" s="56"/>
      <c r="N332" s="56"/>
      <c r="O332" s="56"/>
      <c r="P332" s="56"/>
      <c r="Q332" s="63"/>
    </row>
    <row r="333" spans="1:17" ht="24" hidden="1" customHeight="1">
      <c r="A333" s="161"/>
      <c r="B333" s="149"/>
      <c r="C333" s="154"/>
      <c r="D333" s="57" t="s">
        <v>119</v>
      </c>
      <c r="E333" s="2">
        <v>0</v>
      </c>
      <c r="F333" s="2">
        <v>0</v>
      </c>
      <c r="G333" s="2">
        <f t="shared" si="63"/>
        <v>0</v>
      </c>
      <c r="H333" s="2">
        <v>0</v>
      </c>
      <c r="I333" s="73" t="s">
        <v>133</v>
      </c>
      <c r="J333" s="56"/>
      <c r="K333" s="56"/>
      <c r="L333" s="56"/>
      <c r="M333" s="56"/>
      <c r="N333" s="56"/>
      <c r="O333" s="56"/>
      <c r="P333" s="56"/>
      <c r="Q333" s="63"/>
    </row>
    <row r="334" spans="1:17" s="78" customFormat="1" ht="13.5" customHeight="1">
      <c r="A334" s="161">
        <v>16</v>
      </c>
      <c r="B334" s="156" t="s">
        <v>67</v>
      </c>
      <c r="C334" s="148" t="s">
        <v>190</v>
      </c>
      <c r="D334" s="67" t="s">
        <v>106</v>
      </c>
      <c r="E334" s="39">
        <f>E336+E337</f>
        <v>9019240.8760000002</v>
      </c>
      <c r="F334" s="39">
        <f>F336+F337</f>
        <v>9019240.8760000002</v>
      </c>
      <c r="G334" s="39">
        <f t="shared" si="65"/>
        <v>0</v>
      </c>
      <c r="H334" s="39">
        <f>H336+H337</f>
        <v>12519240.876</v>
      </c>
      <c r="I334" s="51">
        <f t="shared" ref="I334:I345" si="73">H334/F334*100</f>
        <v>138.8059266641101</v>
      </c>
      <c r="J334" s="52">
        <v>12</v>
      </c>
      <c r="K334" s="52">
        <v>10</v>
      </c>
      <c r="L334" s="18">
        <f t="shared" si="59"/>
        <v>83.333333333333329</v>
      </c>
      <c r="M334" s="52">
        <v>4</v>
      </c>
      <c r="N334" s="52">
        <v>4</v>
      </c>
      <c r="O334" s="52">
        <v>4</v>
      </c>
      <c r="P334" s="52">
        <v>4</v>
      </c>
      <c r="Q334" s="142" t="s">
        <v>145</v>
      </c>
    </row>
    <row r="335" spans="1:17" s="78" customFormat="1" ht="22.5">
      <c r="A335" s="161"/>
      <c r="B335" s="156"/>
      <c r="C335" s="148"/>
      <c r="D335" s="57" t="s">
        <v>108</v>
      </c>
      <c r="E335" s="2">
        <v>0</v>
      </c>
      <c r="F335" s="2">
        <v>0</v>
      </c>
      <c r="G335" s="2">
        <f t="shared" si="65"/>
        <v>0</v>
      </c>
      <c r="H335" s="2">
        <v>0</v>
      </c>
      <c r="I335" s="54" t="s">
        <v>133</v>
      </c>
      <c r="J335" s="56">
        <v>4</v>
      </c>
      <c r="K335" s="56">
        <v>2</v>
      </c>
      <c r="L335" s="56"/>
      <c r="M335" s="52"/>
      <c r="N335" s="52"/>
      <c r="O335" s="52"/>
      <c r="P335" s="52"/>
      <c r="Q335" s="143"/>
    </row>
    <row r="336" spans="1:17" s="78" customFormat="1" ht="18" customHeight="1">
      <c r="A336" s="161"/>
      <c r="B336" s="156"/>
      <c r="C336" s="148"/>
      <c r="D336" s="53" t="s">
        <v>107</v>
      </c>
      <c r="E336" s="2">
        <v>19240.876</v>
      </c>
      <c r="F336" s="2">
        <v>19240.876</v>
      </c>
      <c r="G336" s="2">
        <f t="shared" si="65"/>
        <v>0</v>
      </c>
      <c r="H336" s="2">
        <v>19240.876</v>
      </c>
      <c r="I336" s="54">
        <f t="shared" si="73"/>
        <v>100</v>
      </c>
      <c r="J336" s="52"/>
      <c r="K336" s="52"/>
      <c r="L336" s="56"/>
      <c r="M336" s="52"/>
      <c r="N336" s="52"/>
      <c r="O336" s="52"/>
      <c r="P336" s="52"/>
      <c r="Q336" s="143"/>
    </row>
    <row r="337" spans="1:17" s="78" customFormat="1" ht="24.75" customHeight="1">
      <c r="A337" s="161"/>
      <c r="B337" s="156"/>
      <c r="C337" s="148"/>
      <c r="D337" s="53" t="s">
        <v>119</v>
      </c>
      <c r="E337" s="2">
        <v>9000000</v>
      </c>
      <c r="F337" s="2">
        <v>9000000</v>
      </c>
      <c r="G337" s="2">
        <f t="shared" si="65"/>
        <v>0</v>
      </c>
      <c r="H337" s="2">
        <v>12500000</v>
      </c>
      <c r="I337" s="54">
        <f t="shared" si="73"/>
        <v>138.88888888888889</v>
      </c>
      <c r="J337" s="52"/>
      <c r="K337" s="52"/>
      <c r="L337" s="56"/>
      <c r="M337" s="52"/>
      <c r="N337" s="52"/>
      <c r="O337" s="52"/>
      <c r="P337" s="52"/>
      <c r="Q337" s="144"/>
    </row>
    <row r="338" spans="1:17" s="80" customFormat="1" ht="20.25" customHeight="1">
      <c r="A338" s="161"/>
      <c r="B338" s="149" t="s">
        <v>68</v>
      </c>
      <c r="C338" s="154" t="s">
        <v>190</v>
      </c>
      <c r="D338" s="2" t="s">
        <v>106</v>
      </c>
      <c r="E338" s="2">
        <f>E340+E341</f>
        <v>8799240.8760000002</v>
      </c>
      <c r="F338" s="2">
        <f>F340+F341</f>
        <v>8799240.8760000002</v>
      </c>
      <c r="G338" s="2">
        <f t="shared" si="65"/>
        <v>0</v>
      </c>
      <c r="H338" s="2">
        <f>H340+H341</f>
        <v>12299240.876</v>
      </c>
      <c r="I338" s="54">
        <f t="shared" si="73"/>
        <v>139.77615852688245</v>
      </c>
      <c r="J338" s="56">
        <v>5</v>
      </c>
      <c r="K338" s="56">
        <v>5</v>
      </c>
      <c r="L338" s="84">
        <f t="shared" si="59"/>
        <v>100</v>
      </c>
      <c r="M338" s="56">
        <v>3</v>
      </c>
      <c r="N338" s="56">
        <v>3</v>
      </c>
      <c r="O338" s="56">
        <v>3</v>
      </c>
      <c r="P338" s="56">
        <v>3</v>
      </c>
      <c r="Q338" s="58" t="s">
        <v>96</v>
      </c>
    </row>
    <row r="339" spans="1:17" s="80" customFormat="1" ht="22.5">
      <c r="A339" s="161"/>
      <c r="B339" s="149"/>
      <c r="C339" s="154"/>
      <c r="D339" s="53" t="s">
        <v>108</v>
      </c>
      <c r="E339" s="2">
        <v>0</v>
      </c>
      <c r="F339" s="2">
        <v>0</v>
      </c>
      <c r="G339" s="2">
        <f t="shared" si="65"/>
        <v>0</v>
      </c>
      <c r="H339" s="2">
        <v>0</v>
      </c>
      <c r="I339" s="54" t="s">
        <v>133</v>
      </c>
      <c r="J339" s="56"/>
      <c r="K339" s="56"/>
      <c r="L339" s="56"/>
      <c r="M339" s="56"/>
      <c r="N339" s="56"/>
      <c r="O339" s="56"/>
      <c r="P339" s="56"/>
      <c r="Q339" s="58"/>
    </row>
    <row r="340" spans="1:17" s="80" customFormat="1" ht="21" customHeight="1">
      <c r="A340" s="161"/>
      <c r="B340" s="149"/>
      <c r="C340" s="154"/>
      <c r="D340" s="53" t="s">
        <v>107</v>
      </c>
      <c r="E340" s="2">
        <v>19240.876</v>
      </c>
      <c r="F340" s="2">
        <v>19240.876</v>
      </c>
      <c r="G340" s="2">
        <f t="shared" si="65"/>
        <v>0</v>
      </c>
      <c r="H340" s="2">
        <v>19240.876</v>
      </c>
      <c r="I340" s="54">
        <f t="shared" si="73"/>
        <v>100</v>
      </c>
      <c r="J340" s="56"/>
      <c r="K340" s="56"/>
      <c r="L340" s="56"/>
      <c r="M340" s="56"/>
      <c r="N340" s="56"/>
      <c r="O340" s="56"/>
      <c r="P340" s="56"/>
      <c r="Q340" s="58"/>
    </row>
    <row r="341" spans="1:17" s="80" customFormat="1" ht="25.5" customHeight="1">
      <c r="A341" s="161"/>
      <c r="B341" s="149"/>
      <c r="C341" s="154"/>
      <c r="D341" s="53" t="s">
        <v>119</v>
      </c>
      <c r="E341" s="2">
        <v>8780000</v>
      </c>
      <c r="F341" s="2">
        <v>8780000</v>
      </c>
      <c r="G341" s="2">
        <f t="shared" si="65"/>
        <v>0</v>
      </c>
      <c r="H341" s="2">
        <v>12280000</v>
      </c>
      <c r="I341" s="54">
        <f t="shared" si="73"/>
        <v>139.86332574031891</v>
      </c>
      <c r="J341" s="56"/>
      <c r="K341" s="56"/>
      <c r="L341" s="56"/>
      <c r="M341" s="56"/>
      <c r="N341" s="56"/>
      <c r="O341" s="56"/>
      <c r="P341" s="56"/>
      <c r="Q341" s="58"/>
    </row>
    <row r="342" spans="1:17" s="80" customFormat="1" ht="19.5" customHeight="1">
      <c r="A342" s="169"/>
      <c r="B342" s="149" t="s">
        <v>192</v>
      </c>
      <c r="C342" s="154" t="s">
        <v>190</v>
      </c>
      <c r="D342" s="2" t="s">
        <v>106</v>
      </c>
      <c r="E342" s="2">
        <f t="shared" ref="E342:F342" si="74">E343+E344+E345</f>
        <v>220000</v>
      </c>
      <c r="F342" s="2">
        <f t="shared" si="74"/>
        <v>220000</v>
      </c>
      <c r="G342" s="2">
        <f t="shared" si="65"/>
        <v>0</v>
      </c>
      <c r="H342" s="2">
        <f>H343+H344+H345</f>
        <v>220000</v>
      </c>
      <c r="I342" s="54">
        <f t="shared" si="73"/>
        <v>100</v>
      </c>
      <c r="J342" s="56">
        <v>3</v>
      </c>
      <c r="K342" s="56">
        <v>3</v>
      </c>
      <c r="L342" s="17">
        <f t="shared" si="59"/>
        <v>100</v>
      </c>
      <c r="M342" s="56">
        <v>1</v>
      </c>
      <c r="N342" s="56">
        <v>1</v>
      </c>
      <c r="O342" s="56">
        <v>1</v>
      </c>
      <c r="P342" s="56">
        <v>1</v>
      </c>
      <c r="Q342" s="63" t="s">
        <v>96</v>
      </c>
    </row>
    <row r="343" spans="1:17" s="80" customFormat="1" ht="24.75" customHeight="1">
      <c r="A343" s="170"/>
      <c r="B343" s="149"/>
      <c r="C343" s="154"/>
      <c r="D343" s="53" t="s">
        <v>108</v>
      </c>
      <c r="E343" s="2">
        <v>0</v>
      </c>
      <c r="F343" s="2">
        <v>0</v>
      </c>
      <c r="G343" s="2">
        <f t="shared" si="65"/>
        <v>0</v>
      </c>
      <c r="H343" s="2">
        <v>0</v>
      </c>
      <c r="I343" s="54" t="s">
        <v>133</v>
      </c>
      <c r="J343" s="56"/>
      <c r="K343" s="56"/>
      <c r="L343" s="56"/>
      <c r="M343" s="56"/>
      <c r="N343" s="56"/>
      <c r="O343" s="56"/>
      <c r="P343" s="56"/>
      <c r="Q343" s="63"/>
    </row>
    <row r="344" spans="1:17" s="80" customFormat="1" ht="19.5" customHeight="1">
      <c r="A344" s="170"/>
      <c r="B344" s="149"/>
      <c r="C344" s="154"/>
      <c r="D344" s="53" t="s">
        <v>107</v>
      </c>
      <c r="E344" s="2">
        <v>0</v>
      </c>
      <c r="F344" s="2">
        <v>0</v>
      </c>
      <c r="G344" s="2">
        <f t="shared" si="65"/>
        <v>0</v>
      </c>
      <c r="H344" s="2">
        <v>0</v>
      </c>
      <c r="I344" s="54" t="s">
        <v>133</v>
      </c>
      <c r="J344" s="56"/>
      <c r="K344" s="56"/>
      <c r="L344" s="56"/>
      <c r="M344" s="56"/>
      <c r="N344" s="56"/>
      <c r="O344" s="56"/>
      <c r="P344" s="56"/>
      <c r="Q344" s="63"/>
    </row>
    <row r="345" spans="1:17" s="80" customFormat="1" ht="27.75" customHeight="1">
      <c r="A345" s="173"/>
      <c r="B345" s="149"/>
      <c r="C345" s="154"/>
      <c r="D345" s="53" t="s">
        <v>119</v>
      </c>
      <c r="E345" s="2">
        <v>220000</v>
      </c>
      <c r="F345" s="2">
        <v>220000</v>
      </c>
      <c r="G345" s="2">
        <f t="shared" si="65"/>
        <v>0</v>
      </c>
      <c r="H345" s="2">
        <v>220000</v>
      </c>
      <c r="I345" s="54">
        <f t="shared" si="73"/>
        <v>100</v>
      </c>
      <c r="J345" s="56"/>
      <c r="K345" s="56"/>
      <c r="L345" s="56"/>
      <c r="M345" s="56"/>
      <c r="N345" s="56"/>
      <c r="O345" s="56"/>
      <c r="P345" s="56"/>
      <c r="Q345" s="63"/>
    </row>
    <row r="346" spans="1:17" ht="17.25" customHeight="1">
      <c r="A346" s="169">
        <v>17</v>
      </c>
      <c r="B346" s="156" t="s">
        <v>69</v>
      </c>
      <c r="C346" s="168" t="s">
        <v>191</v>
      </c>
      <c r="D346" s="140" t="s">
        <v>106</v>
      </c>
      <c r="E346" s="39">
        <f>E350+E354+E358+E362</f>
        <v>257551.03899999999</v>
      </c>
      <c r="F346" s="39">
        <f>F350+F354+F358+F362</f>
        <v>257540.03899999999</v>
      </c>
      <c r="G346" s="39">
        <f t="shared" ref="G346" si="75">F346-E346</f>
        <v>-11</v>
      </c>
      <c r="H346" s="39">
        <f>H350+H354+H358+H362</f>
        <v>249760.91899999999</v>
      </c>
      <c r="I346" s="51">
        <f>H346/F346*100</f>
        <v>96.979452193062684</v>
      </c>
      <c r="J346" s="52">
        <v>21</v>
      </c>
      <c r="K346" s="52">
        <v>21</v>
      </c>
      <c r="L346" s="52">
        <f t="shared" si="59"/>
        <v>100</v>
      </c>
      <c r="M346" s="52">
        <v>10</v>
      </c>
      <c r="N346" s="52">
        <v>10</v>
      </c>
      <c r="O346" s="52">
        <v>19</v>
      </c>
      <c r="P346" s="52">
        <v>19</v>
      </c>
      <c r="Q346" s="142" t="s">
        <v>143</v>
      </c>
    </row>
    <row r="347" spans="1:17" ht="24" customHeight="1">
      <c r="A347" s="170"/>
      <c r="B347" s="156"/>
      <c r="C347" s="168"/>
      <c r="D347" s="57" t="s">
        <v>108</v>
      </c>
      <c r="E347" s="61">
        <v>0</v>
      </c>
      <c r="F347" s="61">
        <v>0</v>
      </c>
      <c r="G347" s="2">
        <f t="shared" si="65"/>
        <v>0</v>
      </c>
      <c r="H347" s="2">
        <f t="shared" si="65"/>
        <v>0</v>
      </c>
      <c r="I347" s="54" t="s">
        <v>133</v>
      </c>
      <c r="J347" s="103">
        <v>2</v>
      </c>
      <c r="K347" s="103">
        <v>2</v>
      </c>
      <c r="L347" s="56"/>
      <c r="M347" s="7"/>
      <c r="N347" s="7"/>
      <c r="O347" s="7"/>
      <c r="P347" s="7"/>
      <c r="Q347" s="143"/>
    </row>
    <row r="348" spans="1:17" ht="18" customHeight="1">
      <c r="A348" s="170"/>
      <c r="B348" s="156"/>
      <c r="C348" s="168"/>
      <c r="D348" s="57" t="s">
        <v>107</v>
      </c>
      <c r="E348" s="2">
        <v>257551.03899999999</v>
      </c>
      <c r="F348" s="2">
        <v>257540.03899999999</v>
      </c>
      <c r="G348" s="2">
        <f t="shared" si="65"/>
        <v>-11</v>
      </c>
      <c r="H348" s="2">
        <v>249760.91899999999</v>
      </c>
      <c r="I348" s="54">
        <f t="shared" ref="I348:I364" si="76">H348/F348*100</f>
        <v>96.979452193062684</v>
      </c>
      <c r="J348" s="7"/>
      <c r="K348" s="7"/>
      <c r="L348" s="56"/>
      <c r="M348" s="7"/>
      <c r="N348" s="7"/>
      <c r="O348" s="7"/>
      <c r="P348" s="7"/>
      <c r="Q348" s="143"/>
    </row>
    <row r="349" spans="1:17" ht="42" hidden="1" customHeight="1">
      <c r="A349" s="170"/>
      <c r="B349" s="156"/>
      <c r="C349" s="168"/>
      <c r="D349" s="57" t="s">
        <v>119</v>
      </c>
      <c r="E349" s="61">
        <v>0</v>
      </c>
      <c r="F349" s="61">
        <v>0</v>
      </c>
      <c r="G349" s="61">
        <f t="shared" si="65"/>
        <v>0</v>
      </c>
      <c r="H349" s="61">
        <v>0</v>
      </c>
      <c r="I349" s="104" t="s">
        <v>133</v>
      </c>
      <c r="J349" s="7"/>
      <c r="K349" s="7"/>
      <c r="L349" s="56"/>
      <c r="M349" s="7"/>
      <c r="N349" s="7"/>
      <c r="O349" s="7"/>
      <c r="P349" s="7"/>
      <c r="Q349" s="144"/>
    </row>
    <row r="350" spans="1:17" ht="12" customHeight="1">
      <c r="A350" s="170"/>
      <c r="B350" s="149" t="s">
        <v>196</v>
      </c>
      <c r="C350" s="166" t="s">
        <v>191</v>
      </c>
      <c r="D350" s="105" t="s">
        <v>106</v>
      </c>
      <c r="E350" s="2">
        <f>E351+E352</f>
        <v>117815.327</v>
      </c>
      <c r="F350" s="2">
        <f>F351+F352</f>
        <v>117815.327</v>
      </c>
      <c r="G350" s="2">
        <f t="shared" si="65"/>
        <v>0</v>
      </c>
      <c r="H350" s="2">
        <f>H351+H352</f>
        <v>112529.626</v>
      </c>
      <c r="I350" s="54">
        <f t="shared" si="76"/>
        <v>95.513570997430577</v>
      </c>
      <c r="J350" s="56">
        <v>7</v>
      </c>
      <c r="K350" s="56">
        <v>7</v>
      </c>
      <c r="L350" s="56">
        <f t="shared" ref="L350:L366" si="77">K350*100/J350</f>
        <v>100</v>
      </c>
      <c r="M350" s="56">
        <v>4</v>
      </c>
      <c r="N350" s="56">
        <v>4</v>
      </c>
      <c r="O350" s="56">
        <v>11</v>
      </c>
      <c r="P350" s="56">
        <v>11</v>
      </c>
      <c r="Q350" s="63" t="s">
        <v>96</v>
      </c>
    </row>
    <row r="351" spans="1:17" ht="22.5">
      <c r="A351" s="170"/>
      <c r="B351" s="149"/>
      <c r="C351" s="166"/>
      <c r="D351" s="57" t="s">
        <v>108</v>
      </c>
      <c r="E351" s="2">
        <v>0</v>
      </c>
      <c r="F351" s="2">
        <v>0</v>
      </c>
      <c r="G351" s="2">
        <f t="shared" si="65"/>
        <v>0</v>
      </c>
      <c r="H351" s="2">
        <f t="shared" si="65"/>
        <v>0</v>
      </c>
      <c r="I351" s="54" t="s">
        <v>133</v>
      </c>
      <c r="J351" s="56"/>
      <c r="K351" s="56"/>
      <c r="L351" s="56"/>
      <c r="M351" s="56"/>
      <c r="N351" s="56"/>
      <c r="O351" s="56"/>
      <c r="P351" s="56"/>
      <c r="Q351" s="106"/>
    </row>
    <row r="352" spans="1:17" ht="20.25" customHeight="1">
      <c r="A352" s="170"/>
      <c r="B352" s="149"/>
      <c r="C352" s="166"/>
      <c r="D352" s="53" t="s">
        <v>107</v>
      </c>
      <c r="E352" s="2">
        <v>117815.327</v>
      </c>
      <c r="F352" s="2">
        <v>117815.327</v>
      </c>
      <c r="G352" s="2">
        <f t="shared" si="65"/>
        <v>0</v>
      </c>
      <c r="H352" s="2">
        <v>112529.626</v>
      </c>
      <c r="I352" s="54">
        <f t="shared" si="76"/>
        <v>95.513570997430577</v>
      </c>
      <c r="J352" s="56"/>
      <c r="K352" s="56"/>
      <c r="L352" s="56"/>
      <c r="M352" s="56"/>
      <c r="N352" s="56"/>
      <c r="O352" s="56"/>
      <c r="P352" s="56"/>
      <c r="Q352" s="106"/>
    </row>
    <row r="353" spans="1:17" ht="22.5" hidden="1" customHeight="1">
      <c r="A353" s="170"/>
      <c r="B353" s="149"/>
      <c r="C353" s="166"/>
      <c r="D353" s="57" t="s">
        <v>119</v>
      </c>
      <c r="E353" s="2">
        <v>0</v>
      </c>
      <c r="F353" s="2">
        <v>0</v>
      </c>
      <c r="G353" s="2">
        <f t="shared" si="65"/>
        <v>0</v>
      </c>
      <c r="H353" s="2">
        <v>0</v>
      </c>
      <c r="I353" s="51" t="s">
        <v>133</v>
      </c>
      <c r="J353" s="56"/>
      <c r="K353" s="56"/>
      <c r="L353" s="56"/>
      <c r="M353" s="56"/>
      <c r="N353" s="56"/>
      <c r="O353" s="56"/>
      <c r="P353" s="56"/>
      <c r="Q353" s="106"/>
    </row>
    <row r="354" spans="1:17" ht="12.75" customHeight="1">
      <c r="A354" s="170"/>
      <c r="B354" s="149" t="s">
        <v>70</v>
      </c>
      <c r="C354" s="166" t="s">
        <v>191</v>
      </c>
      <c r="D354" s="105" t="s">
        <v>106</v>
      </c>
      <c r="E354" s="2">
        <f>+E355+E356</f>
        <v>35925.71</v>
      </c>
      <c r="F354" s="2">
        <f>F355+F356</f>
        <v>35914.71</v>
      </c>
      <c r="G354" s="2">
        <f t="shared" si="65"/>
        <v>-11</v>
      </c>
      <c r="H354" s="2">
        <f>H355+H356</f>
        <v>33463.534</v>
      </c>
      <c r="I354" s="54">
        <f t="shared" si="76"/>
        <v>93.175008234787356</v>
      </c>
      <c r="J354" s="56">
        <v>10</v>
      </c>
      <c r="K354" s="56">
        <v>10</v>
      </c>
      <c r="L354" s="56">
        <f t="shared" si="77"/>
        <v>100</v>
      </c>
      <c r="M354" s="56">
        <v>4</v>
      </c>
      <c r="N354" s="56">
        <v>4</v>
      </c>
      <c r="O354" s="56">
        <v>6</v>
      </c>
      <c r="P354" s="56">
        <v>6</v>
      </c>
      <c r="Q354" s="63" t="s">
        <v>96</v>
      </c>
    </row>
    <row r="355" spans="1:17" ht="22.5">
      <c r="A355" s="170"/>
      <c r="B355" s="149"/>
      <c r="C355" s="166"/>
      <c r="D355" s="57" t="s">
        <v>108</v>
      </c>
      <c r="E355" s="2">
        <v>0</v>
      </c>
      <c r="F355" s="2">
        <v>0</v>
      </c>
      <c r="G355" s="2">
        <f t="shared" si="65"/>
        <v>0</v>
      </c>
      <c r="H355" s="2">
        <v>0</v>
      </c>
      <c r="I355" s="51" t="s">
        <v>133</v>
      </c>
      <c r="J355" s="66">
        <v>5</v>
      </c>
      <c r="K355" s="66">
        <v>5</v>
      </c>
      <c r="L355" s="56"/>
      <c r="M355" s="56"/>
      <c r="N355" s="56"/>
      <c r="O355" s="56"/>
      <c r="P355" s="56"/>
      <c r="Q355" s="107"/>
    </row>
    <row r="356" spans="1:17" ht="18" customHeight="1">
      <c r="A356" s="170"/>
      <c r="B356" s="149"/>
      <c r="C356" s="166"/>
      <c r="D356" s="57" t="s">
        <v>107</v>
      </c>
      <c r="E356" s="2">
        <v>35925.71</v>
      </c>
      <c r="F356" s="2">
        <v>35914.71</v>
      </c>
      <c r="G356" s="2">
        <f t="shared" si="65"/>
        <v>-11</v>
      </c>
      <c r="H356" s="2">
        <v>33463.534</v>
      </c>
      <c r="I356" s="54">
        <f t="shared" si="76"/>
        <v>93.175008234787356</v>
      </c>
      <c r="J356" s="56"/>
      <c r="K356" s="56"/>
      <c r="L356" s="56"/>
      <c r="M356" s="56"/>
      <c r="N356" s="56"/>
      <c r="O356" s="56"/>
      <c r="P356" s="56"/>
      <c r="Q356" s="107"/>
    </row>
    <row r="357" spans="1:17" ht="31.5" hidden="1" customHeight="1">
      <c r="A357" s="170"/>
      <c r="B357" s="149"/>
      <c r="C357" s="166"/>
      <c r="D357" s="57" t="s">
        <v>119</v>
      </c>
      <c r="E357" s="2">
        <v>0</v>
      </c>
      <c r="F357" s="2">
        <v>0</v>
      </c>
      <c r="G357" s="2">
        <f t="shared" si="65"/>
        <v>0</v>
      </c>
      <c r="H357" s="61">
        <v>0</v>
      </c>
      <c r="I357" s="62" t="s">
        <v>133</v>
      </c>
      <c r="J357" s="56"/>
      <c r="K357" s="56"/>
      <c r="L357" s="56"/>
      <c r="M357" s="56"/>
      <c r="N357" s="56"/>
      <c r="O357" s="56"/>
      <c r="P357" s="56"/>
      <c r="Q357" s="107"/>
    </row>
    <row r="358" spans="1:17" ht="14.25" customHeight="1">
      <c r="A358" s="170"/>
      <c r="B358" s="149" t="s">
        <v>71</v>
      </c>
      <c r="C358" s="166" t="s">
        <v>191</v>
      </c>
      <c r="D358" s="105" t="s">
        <v>106</v>
      </c>
      <c r="E358" s="2">
        <f>E359+E360</f>
        <v>44474.245000000003</v>
      </c>
      <c r="F358" s="2">
        <f>F359+F360</f>
        <v>44474.245000000003</v>
      </c>
      <c r="G358" s="2">
        <f t="shared" si="65"/>
        <v>0</v>
      </c>
      <c r="H358" s="2">
        <f>H359+H360</f>
        <v>44432.002999999997</v>
      </c>
      <c r="I358" s="54">
        <f t="shared" si="76"/>
        <v>99.90501918582315</v>
      </c>
      <c r="J358" s="56">
        <v>1</v>
      </c>
      <c r="K358" s="56">
        <v>1</v>
      </c>
      <c r="L358" s="56">
        <f t="shared" si="77"/>
        <v>100</v>
      </c>
      <c r="M358" s="56">
        <v>1</v>
      </c>
      <c r="N358" s="56">
        <v>1</v>
      </c>
      <c r="O358" s="56">
        <v>1</v>
      </c>
      <c r="P358" s="56">
        <v>1</v>
      </c>
      <c r="Q358" s="63" t="s">
        <v>96</v>
      </c>
    </row>
    <row r="359" spans="1:17" ht="22.5">
      <c r="A359" s="170"/>
      <c r="B359" s="149"/>
      <c r="C359" s="166"/>
      <c r="D359" s="57" t="s">
        <v>108</v>
      </c>
      <c r="E359" s="2">
        <v>0</v>
      </c>
      <c r="F359" s="2">
        <v>0</v>
      </c>
      <c r="G359" s="2">
        <f t="shared" si="65"/>
        <v>0</v>
      </c>
      <c r="H359" s="2">
        <v>0</v>
      </c>
      <c r="I359" s="54" t="s">
        <v>133</v>
      </c>
      <c r="J359" s="5"/>
      <c r="K359" s="5"/>
      <c r="L359" s="56"/>
      <c r="M359" s="5"/>
      <c r="N359" s="5"/>
      <c r="O359" s="5"/>
      <c r="P359" s="5"/>
      <c r="Q359" s="65"/>
    </row>
    <row r="360" spans="1:17">
      <c r="A360" s="170"/>
      <c r="B360" s="149"/>
      <c r="C360" s="166"/>
      <c r="D360" s="53" t="s">
        <v>107</v>
      </c>
      <c r="E360" s="2">
        <v>44474.245000000003</v>
      </c>
      <c r="F360" s="2">
        <v>44474.245000000003</v>
      </c>
      <c r="G360" s="2">
        <f t="shared" si="65"/>
        <v>0</v>
      </c>
      <c r="H360" s="2">
        <v>44432.002999999997</v>
      </c>
      <c r="I360" s="54">
        <f t="shared" si="76"/>
        <v>99.90501918582315</v>
      </c>
      <c r="J360" s="5"/>
      <c r="K360" s="5"/>
      <c r="L360" s="56"/>
      <c r="M360" s="5"/>
      <c r="N360" s="5"/>
      <c r="O360" s="5"/>
      <c r="P360" s="5"/>
      <c r="Q360" s="65"/>
    </row>
    <row r="361" spans="1:17" ht="37.5" hidden="1" customHeight="1">
      <c r="A361" s="170"/>
      <c r="B361" s="149"/>
      <c r="C361" s="166"/>
      <c r="D361" s="57" t="s">
        <v>119</v>
      </c>
      <c r="E361" s="2">
        <v>0</v>
      </c>
      <c r="F361" s="2">
        <v>0</v>
      </c>
      <c r="G361" s="2">
        <f t="shared" si="65"/>
        <v>0</v>
      </c>
      <c r="H361" s="2">
        <v>0</v>
      </c>
      <c r="I361" s="54" t="s">
        <v>133</v>
      </c>
      <c r="J361" s="5"/>
      <c r="K361" s="5"/>
      <c r="L361" s="56"/>
      <c r="M361" s="5"/>
      <c r="N361" s="5"/>
      <c r="O361" s="5"/>
      <c r="P361" s="5"/>
      <c r="Q361" s="30"/>
    </row>
    <row r="362" spans="1:17" ht="16.5" customHeight="1">
      <c r="A362" s="171"/>
      <c r="B362" s="149" t="s">
        <v>156</v>
      </c>
      <c r="C362" s="166" t="s">
        <v>191</v>
      </c>
      <c r="D362" s="105" t="s">
        <v>106</v>
      </c>
      <c r="E362" s="2">
        <f>E363+E364</f>
        <v>59335.756999999998</v>
      </c>
      <c r="F362" s="2">
        <f>F363+F364</f>
        <v>59335.756999999998</v>
      </c>
      <c r="G362" s="2">
        <f t="shared" si="65"/>
        <v>0</v>
      </c>
      <c r="H362" s="2">
        <f>H363+H364</f>
        <v>59335.756000000001</v>
      </c>
      <c r="I362" s="54">
        <f t="shared" si="76"/>
        <v>99.999998314675594</v>
      </c>
      <c r="J362" s="103">
        <v>1</v>
      </c>
      <c r="K362" s="103">
        <v>1</v>
      </c>
      <c r="L362" s="56">
        <v>100</v>
      </c>
      <c r="M362" s="103">
        <v>1</v>
      </c>
      <c r="N362" s="103">
        <v>1</v>
      </c>
      <c r="O362" s="108">
        <v>1</v>
      </c>
      <c r="P362" s="108">
        <v>1</v>
      </c>
      <c r="Q362" s="63" t="s">
        <v>96</v>
      </c>
    </row>
    <row r="363" spans="1:17" ht="22.5" customHeight="1">
      <c r="A363" s="171"/>
      <c r="B363" s="149"/>
      <c r="C363" s="166"/>
      <c r="D363" s="57" t="s">
        <v>108</v>
      </c>
      <c r="E363" s="2">
        <v>0</v>
      </c>
      <c r="F363" s="2">
        <v>0</v>
      </c>
      <c r="G363" s="2">
        <f t="shared" si="65"/>
        <v>0</v>
      </c>
      <c r="H363" s="2">
        <v>0</v>
      </c>
      <c r="I363" s="54" t="s">
        <v>133</v>
      </c>
      <c r="J363" s="5"/>
      <c r="K363" s="5"/>
      <c r="L363" s="56"/>
      <c r="M363" s="5"/>
      <c r="N363" s="5"/>
      <c r="O363" s="5"/>
      <c r="P363" s="5"/>
      <c r="Q363" s="65"/>
    </row>
    <row r="364" spans="1:17" ht="16.5" customHeight="1">
      <c r="A364" s="171"/>
      <c r="B364" s="149"/>
      <c r="C364" s="166"/>
      <c r="D364" s="53" t="s">
        <v>107</v>
      </c>
      <c r="E364" s="2">
        <v>59335.756999999998</v>
      </c>
      <c r="F364" s="2">
        <v>59335.756999999998</v>
      </c>
      <c r="G364" s="2">
        <f t="shared" si="65"/>
        <v>0</v>
      </c>
      <c r="H364" s="2">
        <v>59335.756000000001</v>
      </c>
      <c r="I364" s="54">
        <f t="shared" si="76"/>
        <v>99.999998314675594</v>
      </c>
      <c r="J364" s="5"/>
      <c r="K364" s="5"/>
      <c r="L364" s="56"/>
      <c r="M364" s="5"/>
      <c r="N364" s="5"/>
      <c r="O364" s="5"/>
      <c r="P364" s="5"/>
      <c r="Q364" s="65"/>
    </row>
    <row r="365" spans="1:17" ht="24.75" hidden="1" customHeight="1">
      <c r="A365" s="172"/>
      <c r="B365" s="149"/>
      <c r="C365" s="166"/>
      <c r="D365" s="57" t="s">
        <v>119</v>
      </c>
      <c r="E365" s="61">
        <v>0</v>
      </c>
      <c r="F365" s="61">
        <v>0</v>
      </c>
      <c r="G365" s="61">
        <f t="shared" si="65"/>
        <v>0</v>
      </c>
      <c r="H365" s="61">
        <v>0</v>
      </c>
      <c r="I365" s="62" t="s">
        <v>133</v>
      </c>
      <c r="J365" s="5"/>
      <c r="K365" s="5"/>
      <c r="L365" s="56"/>
      <c r="M365" s="5"/>
      <c r="N365" s="5"/>
      <c r="O365" s="5"/>
      <c r="P365" s="5"/>
      <c r="Q365" s="65"/>
    </row>
    <row r="366" spans="1:17" ht="16.5" customHeight="1">
      <c r="A366" s="161">
        <v>18</v>
      </c>
      <c r="B366" s="156" t="s">
        <v>72</v>
      </c>
      <c r="C366" s="148" t="s">
        <v>193</v>
      </c>
      <c r="D366" s="50" t="s">
        <v>106</v>
      </c>
      <c r="E366" s="39">
        <f>E371+E376+E381</f>
        <v>9216864.9830000009</v>
      </c>
      <c r="F366" s="64">
        <f>F371+F376+F381</f>
        <v>9216864.9830000009</v>
      </c>
      <c r="G366" s="39">
        <f t="shared" si="65"/>
        <v>0</v>
      </c>
      <c r="H366" s="39">
        <f>H371+H376+H381</f>
        <v>8847667.3629999999</v>
      </c>
      <c r="I366" s="18">
        <f>H366/F366*100</f>
        <v>95.994325395012666</v>
      </c>
      <c r="J366" s="52">
        <v>31</v>
      </c>
      <c r="K366" s="52">
        <v>26</v>
      </c>
      <c r="L366" s="18">
        <f t="shared" si="77"/>
        <v>83.870967741935488</v>
      </c>
      <c r="M366" s="52">
        <v>15</v>
      </c>
      <c r="N366" s="52">
        <v>14</v>
      </c>
      <c r="O366" s="52">
        <v>35</v>
      </c>
      <c r="P366" s="52">
        <v>33</v>
      </c>
      <c r="Q366" s="142" t="s">
        <v>143</v>
      </c>
    </row>
    <row r="367" spans="1:17" ht="24.75" customHeight="1">
      <c r="A367" s="161"/>
      <c r="B367" s="156"/>
      <c r="C367" s="148"/>
      <c r="D367" s="57" t="s">
        <v>108</v>
      </c>
      <c r="E367" s="2">
        <v>1530350.6</v>
      </c>
      <c r="F367" s="2">
        <v>1530350.6</v>
      </c>
      <c r="G367" s="2">
        <f t="shared" si="65"/>
        <v>0</v>
      </c>
      <c r="H367" s="2">
        <v>1523390.334</v>
      </c>
      <c r="I367" s="17">
        <f t="shared" ref="I367:I383" si="78">H367/F367*100</f>
        <v>99.545184874629371</v>
      </c>
      <c r="J367" s="56">
        <v>3</v>
      </c>
      <c r="K367" s="56">
        <v>3</v>
      </c>
      <c r="L367" s="56"/>
      <c r="M367" s="56"/>
      <c r="N367" s="56"/>
      <c r="O367" s="56"/>
      <c r="P367" s="56"/>
      <c r="Q367" s="143"/>
    </row>
    <row r="368" spans="1:17" ht="17.25" customHeight="1">
      <c r="A368" s="161"/>
      <c r="B368" s="156"/>
      <c r="C368" s="148"/>
      <c r="D368" s="57" t="s">
        <v>107</v>
      </c>
      <c r="E368" s="2">
        <v>7668103.159</v>
      </c>
      <c r="F368" s="2">
        <v>7668103.159</v>
      </c>
      <c r="G368" s="2">
        <f t="shared" si="65"/>
        <v>0</v>
      </c>
      <c r="H368" s="2">
        <v>7306990.2240000004</v>
      </c>
      <c r="I368" s="17">
        <f t="shared" si="78"/>
        <v>95.290713654834391</v>
      </c>
      <c r="J368" s="56"/>
      <c r="K368" s="56"/>
      <c r="L368" s="56"/>
      <c r="M368" s="56"/>
      <c r="N368" s="56"/>
      <c r="O368" s="56"/>
      <c r="P368" s="56"/>
      <c r="Q368" s="143"/>
    </row>
    <row r="369" spans="1:17" ht="17.25" customHeight="1">
      <c r="A369" s="161"/>
      <c r="B369" s="156"/>
      <c r="C369" s="148"/>
      <c r="D369" s="53" t="s">
        <v>121</v>
      </c>
      <c r="E369" s="2">
        <v>18233.223999999998</v>
      </c>
      <c r="F369" s="2">
        <v>18233.223999999998</v>
      </c>
      <c r="G369" s="2">
        <f t="shared" si="65"/>
        <v>0</v>
      </c>
      <c r="H369" s="2">
        <v>17286.805</v>
      </c>
      <c r="I369" s="17">
        <f t="shared" si="78"/>
        <v>94.809371068989236</v>
      </c>
      <c r="J369" s="56"/>
      <c r="K369" s="56"/>
      <c r="L369" s="56"/>
      <c r="M369" s="56"/>
      <c r="N369" s="56"/>
      <c r="O369" s="56"/>
      <c r="P369" s="56"/>
      <c r="Q369" s="144"/>
    </row>
    <row r="370" spans="1:17" ht="22.5" customHeight="1">
      <c r="A370" s="161"/>
      <c r="B370" s="156"/>
      <c r="C370" s="148"/>
      <c r="D370" s="57" t="s">
        <v>119</v>
      </c>
      <c r="E370" s="61">
        <v>178</v>
      </c>
      <c r="F370" s="61">
        <v>178</v>
      </c>
      <c r="G370" s="61">
        <f t="shared" si="65"/>
        <v>0</v>
      </c>
      <c r="H370" s="61">
        <v>0</v>
      </c>
      <c r="I370" s="73">
        <f t="shared" si="78"/>
        <v>0</v>
      </c>
      <c r="J370" s="56"/>
      <c r="K370" s="56"/>
      <c r="L370" s="56"/>
      <c r="M370" s="56"/>
      <c r="N370" s="56"/>
      <c r="O370" s="56"/>
      <c r="P370" s="56"/>
      <c r="Q370" s="58"/>
    </row>
    <row r="371" spans="1:17" ht="11.25" customHeight="1">
      <c r="A371" s="161"/>
      <c r="B371" s="149" t="s">
        <v>73</v>
      </c>
      <c r="C371" s="154" t="s">
        <v>193</v>
      </c>
      <c r="D371" s="57" t="s">
        <v>106</v>
      </c>
      <c r="E371" s="2">
        <f>E372+E373+E374</f>
        <v>8226848.9479999999</v>
      </c>
      <c r="F371" s="59">
        <f>F372+F373+F374</f>
        <v>8226848.9479999999</v>
      </c>
      <c r="G371" s="2">
        <f t="shared" si="65"/>
        <v>0</v>
      </c>
      <c r="H371" s="2">
        <f>H372+H373+H374</f>
        <v>7876006.2689999994</v>
      </c>
      <c r="I371" s="17">
        <f t="shared" si="78"/>
        <v>95.735394180474259</v>
      </c>
      <c r="J371" s="56">
        <v>16</v>
      </c>
      <c r="K371" s="56">
        <v>12</v>
      </c>
      <c r="L371" s="84">
        <f t="shared" ref="L371" si="79">K371*100/J371</f>
        <v>75</v>
      </c>
      <c r="M371" s="56">
        <v>7</v>
      </c>
      <c r="N371" s="56">
        <v>6</v>
      </c>
      <c r="O371" s="56">
        <v>11</v>
      </c>
      <c r="P371" s="56">
        <v>9</v>
      </c>
      <c r="Q371" s="58" t="s">
        <v>96</v>
      </c>
    </row>
    <row r="372" spans="1:17" ht="22.5">
      <c r="A372" s="161"/>
      <c r="B372" s="149"/>
      <c r="C372" s="154"/>
      <c r="D372" s="57" t="s">
        <v>108</v>
      </c>
      <c r="E372" s="2">
        <v>1530350.6</v>
      </c>
      <c r="F372" s="2">
        <v>1530350.6</v>
      </c>
      <c r="G372" s="2">
        <f t="shared" ref="G372:G384" si="80">F372-E372</f>
        <v>0</v>
      </c>
      <c r="H372" s="2">
        <v>1523390.334</v>
      </c>
      <c r="I372" s="17">
        <f t="shared" si="78"/>
        <v>99.545184874629371</v>
      </c>
      <c r="J372" s="56"/>
      <c r="K372" s="56"/>
      <c r="L372" s="56"/>
      <c r="M372" s="56"/>
      <c r="N372" s="56"/>
      <c r="O372" s="56"/>
      <c r="P372" s="56"/>
      <c r="Q372" s="58"/>
    </row>
    <row r="373" spans="1:17" ht="15" customHeight="1">
      <c r="A373" s="161"/>
      <c r="B373" s="149"/>
      <c r="C373" s="154"/>
      <c r="D373" s="57" t="s">
        <v>107</v>
      </c>
      <c r="E373" s="2">
        <v>6678265.1239999998</v>
      </c>
      <c r="F373" s="2">
        <v>6678265.1239999998</v>
      </c>
      <c r="G373" s="2">
        <f t="shared" si="80"/>
        <v>0</v>
      </c>
      <c r="H373" s="2">
        <v>6335329.1299999999</v>
      </c>
      <c r="I373" s="17">
        <f t="shared" si="78"/>
        <v>94.864893986200485</v>
      </c>
      <c r="J373" s="56"/>
      <c r="K373" s="56"/>
      <c r="L373" s="56"/>
      <c r="M373" s="56"/>
      <c r="N373" s="56"/>
      <c r="O373" s="56"/>
      <c r="P373" s="56"/>
      <c r="Q373" s="58"/>
    </row>
    <row r="374" spans="1:17" ht="16.5" customHeight="1">
      <c r="A374" s="161"/>
      <c r="B374" s="149"/>
      <c r="C374" s="154"/>
      <c r="D374" s="57" t="s">
        <v>121</v>
      </c>
      <c r="E374" s="2">
        <v>18233.223999999998</v>
      </c>
      <c r="F374" s="2">
        <v>18233.223999999998</v>
      </c>
      <c r="G374" s="2">
        <f t="shared" si="80"/>
        <v>0</v>
      </c>
      <c r="H374" s="2">
        <v>17286.805</v>
      </c>
      <c r="I374" s="17">
        <f t="shared" si="78"/>
        <v>94.809371068989236</v>
      </c>
      <c r="J374" s="56"/>
      <c r="K374" s="56"/>
      <c r="L374" s="56"/>
      <c r="M374" s="56"/>
      <c r="N374" s="56"/>
      <c r="O374" s="56"/>
      <c r="P374" s="56"/>
      <c r="Q374" s="58"/>
    </row>
    <row r="375" spans="1:17" ht="22.5">
      <c r="A375" s="161"/>
      <c r="B375" s="149"/>
      <c r="C375" s="154"/>
      <c r="D375" s="57" t="s">
        <v>119</v>
      </c>
      <c r="E375" s="2">
        <v>0</v>
      </c>
      <c r="F375" s="2">
        <v>0</v>
      </c>
      <c r="G375" s="2">
        <f t="shared" si="80"/>
        <v>0</v>
      </c>
      <c r="H375" s="2">
        <v>0</v>
      </c>
      <c r="I375" s="17" t="s">
        <v>133</v>
      </c>
      <c r="J375" s="56"/>
      <c r="K375" s="56"/>
      <c r="L375" s="56"/>
      <c r="M375" s="56"/>
      <c r="N375" s="56"/>
      <c r="O375" s="56"/>
      <c r="P375" s="56"/>
      <c r="Q375" s="58"/>
    </row>
    <row r="376" spans="1:17" ht="12" customHeight="1">
      <c r="A376" s="161"/>
      <c r="B376" s="149" t="s">
        <v>74</v>
      </c>
      <c r="C376" s="154" t="s">
        <v>193</v>
      </c>
      <c r="D376" s="57" t="s">
        <v>106</v>
      </c>
      <c r="E376" s="2">
        <f>E378+E380</f>
        <v>879283.147</v>
      </c>
      <c r="F376" s="59">
        <f>F378+F380</f>
        <v>879283.147</v>
      </c>
      <c r="G376" s="2">
        <f t="shared" si="80"/>
        <v>0</v>
      </c>
      <c r="H376" s="2">
        <f>H378+H380</f>
        <v>865392.13399999996</v>
      </c>
      <c r="I376" s="17">
        <f t="shared" si="78"/>
        <v>98.420188872333753</v>
      </c>
      <c r="J376" s="56">
        <v>5</v>
      </c>
      <c r="K376" s="56">
        <v>5</v>
      </c>
      <c r="L376" s="56">
        <f t="shared" ref="L376" si="81">K376*100/J376</f>
        <v>100</v>
      </c>
      <c r="M376" s="56">
        <v>5</v>
      </c>
      <c r="N376" s="56">
        <v>5</v>
      </c>
      <c r="O376" s="56">
        <v>10</v>
      </c>
      <c r="P376" s="56">
        <v>10</v>
      </c>
      <c r="Q376" s="58" t="s">
        <v>96</v>
      </c>
    </row>
    <row r="377" spans="1:17" ht="22.5">
      <c r="A377" s="161"/>
      <c r="B377" s="149"/>
      <c r="C377" s="154"/>
      <c r="D377" s="57" t="s">
        <v>108</v>
      </c>
      <c r="E377" s="2">
        <v>0</v>
      </c>
      <c r="F377" s="2">
        <v>0</v>
      </c>
      <c r="G377" s="2">
        <f t="shared" si="80"/>
        <v>0</v>
      </c>
      <c r="H377" s="2">
        <v>0</v>
      </c>
      <c r="I377" s="17" t="s">
        <v>133</v>
      </c>
      <c r="J377" s="56"/>
      <c r="K377" s="56"/>
      <c r="L377" s="56"/>
      <c r="M377" s="56"/>
      <c r="N377" s="56"/>
      <c r="O377" s="56"/>
      <c r="P377" s="56"/>
      <c r="Q377" s="63"/>
    </row>
    <row r="378" spans="1:17" ht="18" customHeight="1">
      <c r="A378" s="161"/>
      <c r="B378" s="149"/>
      <c r="C378" s="154"/>
      <c r="D378" s="53" t="s">
        <v>107</v>
      </c>
      <c r="E378" s="2">
        <v>879105.147</v>
      </c>
      <c r="F378" s="2">
        <v>879105.147</v>
      </c>
      <c r="G378" s="2">
        <f t="shared" si="80"/>
        <v>0</v>
      </c>
      <c r="H378" s="2">
        <v>865392.13399999996</v>
      </c>
      <c r="I378" s="17">
        <f t="shared" si="78"/>
        <v>98.440116856692683</v>
      </c>
      <c r="J378" s="56"/>
      <c r="K378" s="56"/>
      <c r="L378" s="56"/>
      <c r="M378" s="56"/>
      <c r="N378" s="56"/>
      <c r="O378" s="56"/>
      <c r="P378" s="56"/>
      <c r="Q378" s="63"/>
    </row>
    <row r="379" spans="1:17" ht="19.5" customHeight="1">
      <c r="A379" s="161"/>
      <c r="B379" s="149"/>
      <c r="C379" s="154"/>
      <c r="D379" s="53" t="s">
        <v>121</v>
      </c>
      <c r="E379" s="2">
        <v>0</v>
      </c>
      <c r="F379" s="2">
        <v>0</v>
      </c>
      <c r="G379" s="2">
        <f t="shared" si="80"/>
        <v>0</v>
      </c>
      <c r="H379" s="2">
        <v>0</v>
      </c>
      <c r="I379" s="17" t="s">
        <v>133</v>
      </c>
      <c r="J379" s="56"/>
      <c r="K379" s="56"/>
      <c r="L379" s="56"/>
      <c r="M379" s="56"/>
      <c r="N379" s="56"/>
      <c r="O379" s="56"/>
      <c r="P379" s="56"/>
      <c r="Q379" s="63"/>
    </row>
    <row r="380" spans="1:17" ht="22.5">
      <c r="A380" s="161"/>
      <c r="B380" s="149"/>
      <c r="C380" s="154"/>
      <c r="D380" s="57" t="s">
        <v>119</v>
      </c>
      <c r="E380" s="2">
        <v>178</v>
      </c>
      <c r="F380" s="2">
        <v>178</v>
      </c>
      <c r="G380" s="2">
        <f t="shared" si="80"/>
        <v>0</v>
      </c>
      <c r="H380" s="2">
        <v>0</v>
      </c>
      <c r="I380" s="17">
        <f t="shared" si="78"/>
        <v>0</v>
      </c>
      <c r="J380" s="56"/>
      <c r="K380" s="56"/>
      <c r="L380" s="56"/>
      <c r="M380" s="56"/>
      <c r="N380" s="56"/>
      <c r="O380" s="56"/>
      <c r="P380" s="56"/>
      <c r="Q380" s="63"/>
    </row>
    <row r="381" spans="1:17" ht="13.5" customHeight="1">
      <c r="A381" s="161"/>
      <c r="B381" s="149" t="s">
        <v>75</v>
      </c>
      <c r="C381" s="154" t="s">
        <v>193</v>
      </c>
      <c r="D381" s="57" t="s">
        <v>106</v>
      </c>
      <c r="E381" s="2">
        <f>E382+E383</f>
        <v>110732.88800000001</v>
      </c>
      <c r="F381" s="2">
        <f>F382+F383</f>
        <v>110732.88800000001</v>
      </c>
      <c r="G381" s="2">
        <f t="shared" si="80"/>
        <v>0</v>
      </c>
      <c r="H381" s="2">
        <f>H382+H383</f>
        <v>106268.96</v>
      </c>
      <c r="I381" s="60">
        <f t="shared" si="78"/>
        <v>95.968742366766406</v>
      </c>
      <c r="J381" s="56">
        <v>7</v>
      </c>
      <c r="K381" s="56">
        <v>6</v>
      </c>
      <c r="L381" s="84">
        <f t="shared" ref="L381" si="82">K381*100/J381</f>
        <v>85.714285714285708</v>
      </c>
      <c r="M381" s="56">
        <v>3</v>
      </c>
      <c r="N381" s="56">
        <v>3</v>
      </c>
      <c r="O381" s="56">
        <v>14</v>
      </c>
      <c r="P381" s="56">
        <v>14</v>
      </c>
      <c r="Q381" s="63" t="s">
        <v>96</v>
      </c>
    </row>
    <row r="382" spans="1:17" ht="22.5">
      <c r="A382" s="161"/>
      <c r="B382" s="149"/>
      <c r="C382" s="154"/>
      <c r="D382" s="57" t="s">
        <v>108</v>
      </c>
      <c r="E382" s="2">
        <v>0</v>
      </c>
      <c r="F382" s="2">
        <v>0</v>
      </c>
      <c r="G382" s="2">
        <f t="shared" si="80"/>
        <v>0</v>
      </c>
      <c r="H382" s="2">
        <v>0</v>
      </c>
      <c r="I382" s="17" t="s">
        <v>133</v>
      </c>
      <c r="J382" s="56"/>
      <c r="K382" s="56"/>
      <c r="L382" s="56"/>
      <c r="M382" s="56"/>
      <c r="N382" s="56"/>
      <c r="O382" s="56"/>
      <c r="P382" s="56"/>
      <c r="Q382" s="63"/>
    </row>
    <row r="383" spans="1:17" ht="16.5" customHeight="1">
      <c r="A383" s="161"/>
      <c r="B383" s="149"/>
      <c r="C383" s="154"/>
      <c r="D383" s="57" t="s">
        <v>107</v>
      </c>
      <c r="E383" s="2">
        <v>110732.88800000001</v>
      </c>
      <c r="F383" s="2">
        <v>110732.88800000001</v>
      </c>
      <c r="G383" s="2">
        <f t="shared" si="80"/>
        <v>0</v>
      </c>
      <c r="H383" s="2">
        <v>106268.96</v>
      </c>
      <c r="I383" s="60">
        <f t="shared" si="78"/>
        <v>95.968742366766406</v>
      </c>
      <c r="J383" s="56"/>
      <c r="K383" s="56"/>
      <c r="L383" s="56"/>
      <c r="M383" s="56"/>
      <c r="N383" s="56"/>
      <c r="O383" s="56"/>
      <c r="P383" s="56"/>
      <c r="Q383" s="63"/>
    </row>
    <row r="384" spans="1:17" ht="25.5" customHeight="1">
      <c r="A384" s="161"/>
      <c r="B384" s="149"/>
      <c r="C384" s="154"/>
      <c r="D384" s="57" t="s">
        <v>119</v>
      </c>
      <c r="E384" s="2">
        <v>0</v>
      </c>
      <c r="F384" s="2">
        <v>0</v>
      </c>
      <c r="G384" s="2">
        <f t="shared" si="80"/>
        <v>0</v>
      </c>
      <c r="H384" s="2">
        <v>0</v>
      </c>
      <c r="I384" s="18" t="s">
        <v>133</v>
      </c>
      <c r="J384" s="56"/>
      <c r="K384" s="56"/>
      <c r="L384" s="56"/>
      <c r="M384" s="56"/>
      <c r="N384" s="56"/>
      <c r="O384" s="56"/>
      <c r="P384" s="56"/>
      <c r="Q384" s="63"/>
    </row>
    <row r="385" spans="1:17" s="1" customFormat="1" ht="12.75" customHeight="1">
      <c r="A385" s="167">
        <v>19</v>
      </c>
      <c r="B385" s="160" t="s">
        <v>76</v>
      </c>
      <c r="C385" s="155" t="s">
        <v>127</v>
      </c>
      <c r="D385" s="109" t="s">
        <v>106</v>
      </c>
      <c r="E385" s="110">
        <f>E390+E410+E415+E419+E428+E432</f>
        <v>5556610.267</v>
      </c>
      <c r="F385" s="64">
        <f>F390+F410+F415+F419+F428+F432</f>
        <v>6308639.3129999992</v>
      </c>
      <c r="G385" s="110">
        <f t="shared" ref="G385:G435" si="83">F385-E385</f>
        <v>752029.04599999916</v>
      </c>
      <c r="H385" s="110">
        <f>H390+H410+H415+H419+H428+H432</f>
        <v>6229228.4299999997</v>
      </c>
      <c r="I385" s="111">
        <f>H385/F385*100</f>
        <v>98.741235961352871</v>
      </c>
      <c r="J385" s="86">
        <v>78</v>
      </c>
      <c r="K385" s="86">
        <v>69</v>
      </c>
      <c r="L385" s="111">
        <f t="shared" ref="L385" si="84">K385*100/J385</f>
        <v>88.461538461538467</v>
      </c>
      <c r="M385" s="86">
        <v>19</v>
      </c>
      <c r="N385" s="86">
        <v>18</v>
      </c>
      <c r="O385" s="86">
        <v>23</v>
      </c>
      <c r="P385" s="86">
        <v>22</v>
      </c>
      <c r="Q385" s="162" t="s">
        <v>143</v>
      </c>
    </row>
    <row r="386" spans="1:17" s="1" customFormat="1" ht="22.5">
      <c r="A386" s="167"/>
      <c r="B386" s="160"/>
      <c r="C386" s="155"/>
      <c r="D386" s="68" t="s">
        <v>108</v>
      </c>
      <c r="E386" s="2">
        <v>3719819</v>
      </c>
      <c r="F386" s="2">
        <v>4470348.2</v>
      </c>
      <c r="G386" s="69">
        <f t="shared" si="83"/>
        <v>750529.20000000019</v>
      </c>
      <c r="H386" s="69">
        <v>4405095.6399999997</v>
      </c>
      <c r="I386" s="112">
        <f t="shared" ref="I386:I389" si="85">H386/F386*100</f>
        <v>98.540324890128232</v>
      </c>
      <c r="J386" s="97">
        <v>11</v>
      </c>
      <c r="K386" s="97">
        <v>10</v>
      </c>
      <c r="L386" s="112"/>
      <c r="M386" s="97"/>
      <c r="N386" s="97"/>
      <c r="O386" s="97"/>
      <c r="P386" s="97"/>
      <c r="Q386" s="163"/>
    </row>
    <row r="387" spans="1:17" s="1" customFormat="1" ht="16.5" customHeight="1">
      <c r="A387" s="167"/>
      <c r="B387" s="160"/>
      <c r="C387" s="155"/>
      <c r="D387" s="68" t="s">
        <v>107</v>
      </c>
      <c r="E387" s="2">
        <v>1636033.835</v>
      </c>
      <c r="F387" s="2">
        <v>1637533.6810000001</v>
      </c>
      <c r="G387" s="69">
        <f t="shared" si="83"/>
        <v>1499.846000000136</v>
      </c>
      <c r="H387" s="2">
        <v>1618137.9709999999</v>
      </c>
      <c r="I387" s="112">
        <f t="shared" si="85"/>
        <v>98.81555352265147</v>
      </c>
      <c r="J387" s="97"/>
      <c r="K387" s="97"/>
      <c r="L387" s="112"/>
      <c r="M387" s="97"/>
      <c r="N387" s="97"/>
      <c r="O387" s="97"/>
      <c r="P387" s="97"/>
      <c r="Q387" s="163"/>
    </row>
    <row r="388" spans="1:17" s="1" customFormat="1" ht="21.75" customHeight="1">
      <c r="A388" s="167"/>
      <c r="B388" s="160"/>
      <c r="C388" s="155"/>
      <c r="D388" s="113" t="s">
        <v>121</v>
      </c>
      <c r="E388" s="2">
        <v>48929.663999999997</v>
      </c>
      <c r="F388" s="2">
        <v>48929.663999999997</v>
      </c>
      <c r="G388" s="69">
        <f t="shared" si="83"/>
        <v>0</v>
      </c>
      <c r="H388" s="2">
        <v>59901.349000000002</v>
      </c>
      <c r="I388" s="112">
        <f t="shared" si="85"/>
        <v>122.42338103936297</v>
      </c>
      <c r="J388" s="97"/>
      <c r="K388" s="97"/>
      <c r="L388" s="112"/>
      <c r="M388" s="97"/>
      <c r="N388" s="97"/>
      <c r="O388" s="97"/>
      <c r="P388" s="97"/>
      <c r="Q388" s="163"/>
    </row>
    <row r="389" spans="1:17" s="1" customFormat="1" ht="23.25" customHeight="1">
      <c r="A389" s="167"/>
      <c r="B389" s="160"/>
      <c r="C389" s="155"/>
      <c r="D389" s="68" t="s">
        <v>119</v>
      </c>
      <c r="E389" s="2">
        <v>151827.76800000001</v>
      </c>
      <c r="F389" s="2">
        <v>151827.76800000001</v>
      </c>
      <c r="G389" s="69">
        <f t="shared" si="83"/>
        <v>0</v>
      </c>
      <c r="H389" s="2">
        <v>146093.47</v>
      </c>
      <c r="I389" s="112">
        <f t="shared" si="85"/>
        <v>96.223155964460986</v>
      </c>
      <c r="J389" s="97"/>
      <c r="K389" s="97"/>
      <c r="L389" s="112"/>
      <c r="M389" s="97"/>
      <c r="N389" s="97"/>
      <c r="O389" s="97"/>
      <c r="P389" s="97"/>
      <c r="Q389" s="164"/>
    </row>
    <row r="390" spans="1:17" s="1" customFormat="1" ht="15" customHeight="1">
      <c r="A390" s="167"/>
      <c r="B390" s="159" t="s">
        <v>189</v>
      </c>
      <c r="C390" s="157" t="s">
        <v>194</v>
      </c>
      <c r="D390" s="113" t="s">
        <v>106</v>
      </c>
      <c r="E390" s="69">
        <f>E391+E392+E393</f>
        <v>3990355.2409999999</v>
      </c>
      <c r="F390" s="59">
        <f>F391+F392+F393</f>
        <v>4740884.4409999996</v>
      </c>
      <c r="G390" s="69">
        <f t="shared" si="83"/>
        <v>750529.19999999972</v>
      </c>
      <c r="H390" s="69">
        <f>H391+H392+H393</f>
        <v>4724342.9349999996</v>
      </c>
      <c r="I390" s="112">
        <f>H390/F390*100</f>
        <v>99.651088183948417</v>
      </c>
      <c r="J390" s="97">
        <v>40</v>
      </c>
      <c r="K390" s="97">
        <v>34</v>
      </c>
      <c r="L390" s="112">
        <f t="shared" ref="L390" si="86">K390*100/J390</f>
        <v>85</v>
      </c>
      <c r="M390" s="97">
        <v>9</v>
      </c>
      <c r="N390" s="97">
        <v>9</v>
      </c>
      <c r="O390" s="97">
        <v>10</v>
      </c>
      <c r="P390" s="97">
        <v>10</v>
      </c>
      <c r="Q390" s="99" t="s">
        <v>96</v>
      </c>
    </row>
    <row r="391" spans="1:17" s="1" customFormat="1" ht="22.5">
      <c r="A391" s="167"/>
      <c r="B391" s="159"/>
      <c r="C391" s="157"/>
      <c r="D391" s="68" t="s">
        <v>108</v>
      </c>
      <c r="E391" s="69">
        <v>3072003.6</v>
      </c>
      <c r="F391" s="69">
        <v>3822532.8</v>
      </c>
      <c r="G391" s="69">
        <f t="shared" si="83"/>
        <v>750529.19999999972</v>
      </c>
      <c r="H391" s="69">
        <v>3809808.4559999998</v>
      </c>
      <c r="I391" s="112">
        <f t="shared" ref="I391:I393" si="87">H391/F391*100</f>
        <v>99.667122699378794</v>
      </c>
      <c r="J391" s="97"/>
      <c r="K391" s="97"/>
      <c r="L391" s="112"/>
      <c r="M391" s="97"/>
      <c r="N391" s="97"/>
      <c r="O391" s="97"/>
      <c r="P391" s="97"/>
      <c r="Q391" s="99"/>
    </row>
    <row r="392" spans="1:17" s="1" customFormat="1" ht="16.5" customHeight="1">
      <c r="A392" s="167"/>
      <c r="B392" s="159"/>
      <c r="C392" s="157"/>
      <c r="D392" s="68" t="s">
        <v>107</v>
      </c>
      <c r="E392" s="69">
        <v>861667.70400000003</v>
      </c>
      <c r="F392" s="59">
        <v>861667.70400000003</v>
      </c>
      <c r="G392" s="69">
        <f t="shared" si="83"/>
        <v>0</v>
      </c>
      <c r="H392" s="69">
        <v>857850.54200000002</v>
      </c>
      <c r="I392" s="112">
        <f t="shared" si="87"/>
        <v>99.55700300913216</v>
      </c>
      <c r="J392" s="97"/>
      <c r="K392" s="97"/>
      <c r="L392" s="112"/>
      <c r="M392" s="97"/>
      <c r="N392" s="97"/>
      <c r="O392" s="97"/>
      <c r="P392" s="97"/>
      <c r="Q392" s="99"/>
    </row>
    <row r="393" spans="1:17" s="1" customFormat="1" ht="29.25" customHeight="1">
      <c r="A393" s="167"/>
      <c r="B393" s="159"/>
      <c r="C393" s="157"/>
      <c r="D393" s="113" t="s">
        <v>119</v>
      </c>
      <c r="E393" s="69">
        <v>56683.936999999998</v>
      </c>
      <c r="F393" s="69">
        <v>56683.936999999998</v>
      </c>
      <c r="G393" s="69">
        <f t="shared" si="83"/>
        <v>0</v>
      </c>
      <c r="H393" s="69">
        <v>56683.936999999998</v>
      </c>
      <c r="I393" s="112">
        <f t="shared" si="87"/>
        <v>100</v>
      </c>
      <c r="J393" s="97"/>
      <c r="K393" s="97"/>
      <c r="L393" s="112"/>
      <c r="M393" s="97"/>
      <c r="N393" s="97"/>
      <c r="O393" s="97"/>
      <c r="P393" s="97"/>
      <c r="Q393" s="99"/>
    </row>
    <row r="394" spans="1:17" s="1" customFormat="1" ht="12" hidden="1" customHeight="1">
      <c r="A394" s="167"/>
      <c r="B394" s="159" t="s">
        <v>139</v>
      </c>
      <c r="C394" s="157" t="s">
        <v>127</v>
      </c>
      <c r="D394" s="68" t="s">
        <v>106</v>
      </c>
      <c r="E394" s="69">
        <v>0</v>
      </c>
      <c r="F394" s="69">
        <v>0</v>
      </c>
      <c r="G394" s="69">
        <f t="shared" si="83"/>
        <v>0</v>
      </c>
      <c r="H394" s="69">
        <v>0</v>
      </c>
      <c r="I394" s="112" t="s">
        <v>133</v>
      </c>
      <c r="J394" s="97"/>
      <c r="K394" s="97"/>
      <c r="L394" s="112"/>
      <c r="M394" s="97"/>
      <c r="N394" s="97"/>
      <c r="O394" s="97"/>
      <c r="P394" s="97"/>
      <c r="Q394" s="99"/>
    </row>
    <row r="395" spans="1:17" s="1" customFormat="1" ht="22.5" hidden="1">
      <c r="A395" s="167"/>
      <c r="B395" s="159"/>
      <c r="C395" s="157"/>
      <c r="D395" s="68" t="s">
        <v>108</v>
      </c>
      <c r="E395" s="69">
        <v>0</v>
      </c>
      <c r="F395" s="69">
        <v>0</v>
      </c>
      <c r="G395" s="69">
        <f t="shared" si="83"/>
        <v>0</v>
      </c>
      <c r="H395" s="69">
        <v>0</v>
      </c>
      <c r="I395" s="112" t="s">
        <v>133</v>
      </c>
      <c r="J395" s="97"/>
      <c r="K395" s="97"/>
      <c r="L395" s="112"/>
      <c r="M395" s="97"/>
      <c r="N395" s="97"/>
      <c r="O395" s="97"/>
      <c r="P395" s="97"/>
      <c r="Q395" s="99"/>
    </row>
    <row r="396" spans="1:17" s="1" customFormat="1" hidden="1">
      <c r="A396" s="167"/>
      <c r="B396" s="159"/>
      <c r="C396" s="157"/>
      <c r="D396" s="68" t="s">
        <v>107</v>
      </c>
      <c r="E396" s="69">
        <v>0</v>
      </c>
      <c r="F396" s="69">
        <v>0</v>
      </c>
      <c r="G396" s="69">
        <f t="shared" si="83"/>
        <v>0</v>
      </c>
      <c r="H396" s="69">
        <v>0</v>
      </c>
      <c r="I396" s="112" t="s">
        <v>133</v>
      </c>
      <c r="J396" s="97"/>
      <c r="K396" s="97"/>
      <c r="L396" s="112"/>
      <c r="M396" s="97"/>
      <c r="N396" s="97"/>
      <c r="O396" s="97"/>
      <c r="P396" s="97"/>
      <c r="Q396" s="99"/>
    </row>
    <row r="397" spans="1:17" s="1" customFormat="1" ht="22.5" hidden="1">
      <c r="A397" s="167"/>
      <c r="B397" s="159"/>
      <c r="C397" s="157"/>
      <c r="D397" s="68" t="s">
        <v>119</v>
      </c>
      <c r="E397" s="69">
        <v>0</v>
      </c>
      <c r="F397" s="69">
        <v>0</v>
      </c>
      <c r="G397" s="69">
        <f t="shared" si="83"/>
        <v>0</v>
      </c>
      <c r="H397" s="69">
        <v>0</v>
      </c>
      <c r="I397" s="112" t="s">
        <v>133</v>
      </c>
      <c r="J397" s="97"/>
      <c r="K397" s="97"/>
      <c r="L397" s="112"/>
      <c r="M397" s="97"/>
      <c r="N397" s="97"/>
      <c r="O397" s="97"/>
      <c r="P397" s="97"/>
      <c r="Q397" s="99"/>
    </row>
    <row r="398" spans="1:17" s="1" customFormat="1" ht="10.5" hidden="1" customHeight="1">
      <c r="A398" s="167"/>
      <c r="B398" s="159" t="s">
        <v>123</v>
      </c>
      <c r="C398" s="157" t="s">
        <v>127</v>
      </c>
      <c r="D398" s="68" t="s">
        <v>106</v>
      </c>
      <c r="E398" s="69"/>
      <c r="F398" s="69"/>
      <c r="G398" s="69">
        <f t="shared" si="83"/>
        <v>0</v>
      </c>
      <c r="H398" s="69"/>
      <c r="I398" s="112" t="e">
        <f>H398/F398*100</f>
        <v>#DIV/0!</v>
      </c>
      <c r="J398" s="97"/>
      <c r="K398" s="97"/>
      <c r="L398" s="112"/>
      <c r="M398" s="97"/>
      <c r="N398" s="97"/>
      <c r="O398" s="97"/>
      <c r="P398" s="97"/>
      <c r="Q398" s="99"/>
    </row>
    <row r="399" spans="1:17" s="1" customFormat="1" ht="22.5" hidden="1">
      <c r="A399" s="167"/>
      <c r="B399" s="159"/>
      <c r="C399" s="157"/>
      <c r="D399" s="68" t="s">
        <v>108</v>
      </c>
      <c r="E399" s="69"/>
      <c r="F399" s="69"/>
      <c r="G399" s="69">
        <f t="shared" si="83"/>
        <v>0</v>
      </c>
      <c r="H399" s="69"/>
      <c r="I399" s="112"/>
      <c r="J399" s="97"/>
      <c r="K399" s="97"/>
      <c r="L399" s="112"/>
      <c r="M399" s="97"/>
      <c r="N399" s="97"/>
      <c r="O399" s="97"/>
      <c r="P399" s="97"/>
      <c r="Q399" s="99"/>
    </row>
    <row r="400" spans="1:17" s="1" customFormat="1" hidden="1">
      <c r="A400" s="167"/>
      <c r="B400" s="159"/>
      <c r="C400" s="157"/>
      <c r="D400" s="68" t="s">
        <v>107</v>
      </c>
      <c r="E400" s="69"/>
      <c r="F400" s="69"/>
      <c r="G400" s="69">
        <f t="shared" si="83"/>
        <v>0</v>
      </c>
      <c r="H400" s="69"/>
      <c r="I400" s="112"/>
      <c r="J400" s="97"/>
      <c r="K400" s="97"/>
      <c r="L400" s="112"/>
      <c r="M400" s="97"/>
      <c r="N400" s="97"/>
      <c r="O400" s="97"/>
      <c r="P400" s="97"/>
      <c r="Q400" s="99"/>
    </row>
    <row r="401" spans="1:17" s="1" customFormat="1" ht="22.5" hidden="1">
      <c r="A401" s="167"/>
      <c r="B401" s="159"/>
      <c r="C401" s="157"/>
      <c r="D401" s="68" t="s">
        <v>119</v>
      </c>
      <c r="E401" s="69"/>
      <c r="F401" s="69"/>
      <c r="G401" s="69">
        <f t="shared" si="83"/>
        <v>0</v>
      </c>
      <c r="H401" s="69"/>
      <c r="I401" s="112" t="e">
        <f t="shared" ref="I401" si="88">H401/F401*100</f>
        <v>#DIV/0!</v>
      </c>
      <c r="J401" s="97"/>
      <c r="K401" s="97"/>
      <c r="L401" s="112"/>
      <c r="M401" s="97"/>
      <c r="N401" s="97"/>
      <c r="O401" s="97"/>
      <c r="P401" s="97"/>
      <c r="Q401" s="99"/>
    </row>
    <row r="402" spans="1:17" s="1" customFormat="1" ht="15" hidden="1" customHeight="1">
      <c r="A402" s="167"/>
      <c r="B402" s="159" t="s">
        <v>111</v>
      </c>
      <c r="C402" s="157" t="s">
        <v>127</v>
      </c>
      <c r="D402" s="113" t="s">
        <v>106</v>
      </c>
      <c r="E402" s="69"/>
      <c r="F402" s="69"/>
      <c r="G402" s="69">
        <f t="shared" si="83"/>
        <v>0</v>
      </c>
      <c r="H402" s="69"/>
      <c r="I402" s="112" t="e">
        <f>H402/F402*100</f>
        <v>#DIV/0!</v>
      </c>
      <c r="J402" s="97"/>
      <c r="K402" s="97"/>
      <c r="L402" s="112"/>
      <c r="M402" s="97"/>
      <c r="N402" s="97"/>
      <c r="O402" s="97"/>
      <c r="P402" s="97"/>
      <c r="Q402" s="99"/>
    </row>
    <row r="403" spans="1:17" s="1" customFormat="1" ht="22.5" hidden="1">
      <c r="A403" s="167"/>
      <c r="B403" s="159"/>
      <c r="C403" s="157"/>
      <c r="D403" s="68" t="s">
        <v>108</v>
      </c>
      <c r="E403" s="69"/>
      <c r="F403" s="69"/>
      <c r="G403" s="69">
        <f t="shared" si="83"/>
        <v>0</v>
      </c>
      <c r="H403" s="69"/>
      <c r="I403" s="112" t="e">
        <f t="shared" ref="I403:I404" si="89">H403/F403*100</f>
        <v>#DIV/0!</v>
      </c>
      <c r="J403" s="97"/>
      <c r="K403" s="97"/>
      <c r="L403" s="112"/>
      <c r="M403" s="97"/>
      <c r="N403" s="97"/>
      <c r="O403" s="97"/>
      <c r="P403" s="97"/>
      <c r="Q403" s="99"/>
    </row>
    <row r="404" spans="1:17" s="1" customFormat="1" hidden="1">
      <c r="A404" s="167"/>
      <c r="B404" s="159"/>
      <c r="C404" s="157"/>
      <c r="D404" s="68" t="s">
        <v>107</v>
      </c>
      <c r="E404" s="69"/>
      <c r="F404" s="69"/>
      <c r="G404" s="69">
        <f t="shared" si="83"/>
        <v>0</v>
      </c>
      <c r="H404" s="69"/>
      <c r="I404" s="112" t="e">
        <f t="shared" si="89"/>
        <v>#DIV/0!</v>
      </c>
      <c r="J404" s="97"/>
      <c r="K404" s="97"/>
      <c r="L404" s="112"/>
      <c r="M404" s="97"/>
      <c r="N404" s="97"/>
      <c r="O404" s="97"/>
      <c r="P404" s="97"/>
      <c r="Q404" s="99"/>
    </row>
    <row r="405" spans="1:17" s="1" customFormat="1" ht="30.75" hidden="1" customHeight="1">
      <c r="A405" s="167"/>
      <c r="B405" s="159"/>
      <c r="C405" s="157"/>
      <c r="D405" s="68" t="s">
        <v>119</v>
      </c>
      <c r="E405" s="69"/>
      <c r="F405" s="69"/>
      <c r="G405" s="69">
        <f t="shared" si="83"/>
        <v>0</v>
      </c>
      <c r="H405" s="69"/>
      <c r="I405" s="112" t="e">
        <f>H405/F405*100</f>
        <v>#DIV/0!</v>
      </c>
      <c r="J405" s="97"/>
      <c r="K405" s="97"/>
      <c r="L405" s="112"/>
      <c r="M405" s="97"/>
      <c r="N405" s="97"/>
      <c r="O405" s="97"/>
      <c r="P405" s="97"/>
      <c r="Q405" s="99"/>
    </row>
    <row r="406" spans="1:17" s="1" customFormat="1" ht="12.75" hidden="1" customHeight="1">
      <c r="A406" s="167"/>
      <c r="B406" s="159" t="s">
        <v>112</v>
      </c>
      <c r="C406" s="157" t="s">
        <v>127</v>
      </c>
      <c r="D406" s="68" t="s">
        <v>106</v>
      </c>
      <c r="E406" s="69"/>
      <c r="F406" s="69"/>
      <c r="G406" s="69">
        <f t="shared" si="83"/>
        <v>0</v>
      </c>
      <c r="H406" s="69"/>
      <c r="I406" s="112" t="e">
        <f>H406/F406*100</f>
        <v>#DIV/0!</v>
      </c>
      <c r="J406" s="97"/>
      <c r="K406" s="97"/>
      <c r="L406" s="112"/>
      <c r="M406" s="97"/>
      <c r="N406" s="97"/>
      <c r="O406" s="97"/>
      <c r="P406" s="97"/>
      <c r="Q406" s="99"/>
    </row>
    <row r="407" spans="1:17" s="1" customFormat="1" ht="22.5" hidden="1">
      <c r="A407" s="167"/>
      <c r="B407" s="159"/>
      <c r="C407" s="157"/>
      <c r="D407" s="68" t="s">
        <v>108</v>
      </c>
      <c r="E407" s="69"/>
      <c r="F407" s="69"/>
      <c r="G407" s="69">
        <f t="shared" si="83"/>
        <v>0</v>
      </c>
      <c r="H407" s="69"/>
      <c r="I407" s="112"/>
      <c r="J407" s="97"/>
      <c r="K407" s="97"/>
      <c r="L407" s="112"/>
      <c r="M407" s="97"/>
      <c r="N407" s="97"/>
      <c r="O407" s="97"/>
      <c r="P407" s="97"/>
      <c r="Q407" s="99"/>
    </row>
    <row r="408" spans="1:17" s="1" customFormat="1" hidden="1">
      <c r="A408" s="167"/>
      <c r="B408" s="159"/>
      <c r="C408" s="157"/>
      <c r="D408" s="68" t="s">
        <v>107</v>
      </c>
      <c r="E408" s="69"/>
      <c r="F408" s="69"/>
      <c r="G408" s="69">
        <f t="shared" si="83"/>
        <v>0</v>
      </c>
      <c r="H408" s="69"/>
      <c r="I408" s="112"/>
      <c r="J408" s="97"/>
      <c r="K408" s="97"/>
      <c r="L408" s="112"/>
      <c r="M408" s="97"/>
      <c r="N408" s="97"/>
      <c r="O408" s="97"/>
      <c r="P408" s="97"/>
      <c r="Q408" s="99"/>
    </row>
    <row r="409" spans="1:17" s="1" customFormat="1" ht="3.75" hidden="1" customHeight="1">
      <c r="A409" s="167"/>
      <c r="B409" s="159"/>
      <c r="C409" s="157"/>
      <c r="D409" s="68" t="s">
        <v>119</v>
      </c>
      <c r="E409" s="69"/>
      <c r="F409" s="69"/>
      <c r="G409" s="69">
        <f t="shared" si="83"/>
        <v>0</v>
      </c>
      <c r="H409" s="69"/>
      <c r="I409" s="112" t="e">
        <f t="shared" ref="I409" si="90">H409/F409*100</f>
        <v>#DIV/0!</v>
      </c>
      <c r="J409" s="97"/>
      <c r="K409" s="97"/>
      <c r="L409" s="112"/>
      <c r="M409" s="97"/>
      <c r="N409" s="97"/>
      <c r="O409" s="97"/>
      <c r="P409" s="97"/>
      <c r="Q409" s="99"/>
    </row>
    <row r="410" spans="1:17" s="1" customFormat="1" ht="11.25" customHeight="1">
      <c r="A410" s="167"/>
      <c r="B410" s="159" t="s">
        <v>188</v>
      </c>
      <c r="C410" s="157" t="s">
        <v>194</v>
      </c>
      <c r="D410" s="68" t="s">
        <v>106</v>
      </c>
      <c r="E410" s="69">
        <f>E411+E412+E413+E414</f>
        <v>1050563.4309999999</v>
      </c>
      <c r="F410" s="69">
        <f>F411+F412+F413+F414</f>
        <v>1050563.4309999999</v>
      </c>
      <c r="G410" s="69">
        <f t="shared" si="83"/>
        <v>0</v>
      </c>
      <c r="H410" s="69">
        <f>H411+H412+H413+H414</f>
        <v>1002795.5070000001</v>
      </c>
      <c r="I410" s="112">
        <f>H410/F410*100</f>
        <v>95.453113768244265</v>
      </c>
      <c r="J410" s="97">
        <v>8</v>
      </c>
      <c r="K410" s="97">
        <v>7</v>
      </c>
      <c r="L410" s="114">
        <f t="shared" ref="L410" si="91">K410*100/J410</f>
        <v>87.5</v>
      </c>
      <c r="M410" s="97">
        <v>5</v>
      </c>
      <c r="N410" s="97">
        <v>5</v>
      </c>
      <c r="O410" s="97">
        <v>6</v>
      </c>
      <c r="P410" s="97">
        <v>6</v>
      </c>
      <c r="Q410" s="99" t="s">
        <v>96</v>
      </c>
    </row>
    <row r="411" spans="1:17" s="1" customFormat="1" ht="22.5">
      <c r="A411" s="167"/>
      <c r="B411" s="159"/>
      <c r="C411" s="157"/>
      <c r="D411" s="68" t="s">
        <v>108</v>
      </c>
      <c r="E411" s="69">
        <v>598983.6</v>
      </c>
      <c r="F411" s="69">
        <v>598983.6</v>
      </c>
      <c r="G411" s="69">
        <f t="shared" si="83"/>
        <v>0</v>
      </c>
      <c r="H411" s="69">
        <v>555025.02099999995</v>
      </c>
      <c r="I411" s="112">
        <f t="shared" ref="I411:I414" si="92">H411/F411*100</f>
        <v>92.661138134666786</v>
      </c>
      <c r="J411" s="97"/>
      <c r="K411" s="97"/>
      <c r="L411" s="114"/>
      <c r="M411" s="97"/>
      <c r="N411" s="97"/>
      <c r="O411" s="97"/>
      <c r="P411" s="97"/>
      <c r="Q411" s="99"/>
    </row>
    <row r="412" spans="1:17" s="1" customFormat="1" ht="19.5" customHeight="1">
      <c r="A412" s="167"/>
      <c r="B412" s="159"/>
      <c r="C412" s="157"/>
      <c r="D412" s="68" t="s">
        <v>107</v>
      </c>
      <c r="E412" s="69">
        <v>369003.33600000001</v>
      </c>
      <c r="F412" s="69">
        <v>369003.33600000001</v>
      </c>
      <c r="G412" s="69">
        <f t="shared" si="83"/>
        <v>0</v>
      </c>
      <c r="H412" s="69">
        <v>359956.60399999999</v>
      </c>
      <c r="I412" s="112">
        <f t="shared" si="92"/>
        <v>97.548333275772876</v>
      </c>
      <c r="J412" s="97"/>
      <c r="K412" s="97"/>
      <c r="L412" s="114"/>
      <c r="M412" s="97"/>
      <c r="N412" s="97"/>
      <c r="O412" s="97"/>
      <c r="P412" s="97"/>
      <c r="Q412" s="99"/>
    </row>
    <row r="413" spans="1:17" s="1" customFormat="1" ht="24" customHeight="1">
      <c r="A413" s="167"/>
      <c r="B413" s="159"/>
      <c r="C413" s="157"/>
      <c r="D413" s="113" t="s">
        <v>121</v>
      </c>
      <c r="E413" s="69">
        <v>48929.663999999997</v>
      </c>
      <c r="F413" s="69">
        <v>48929.663999999997</v>
      </c>
      <c r="G413" s="69">
        <f t="shared" si="83"/>
        <v>0</v>
      </c>
      <c r="H413" s="69">
        <v>59901.349000000002</v>
      </c>
      <c r="I413" s="112">
        <f t="shared" ref="I413" si="93">H413/F413*100</f>
        <v>122.42338103936297</v>
      </c>
      <c r="J413" s="97"/>
      <c r="K413" s="97"/>
      <c r="L413" s="114"/>
      <c r="M413" s="97"/>
      <c r="N413" s="97"/>
      <c r="O413" s="97"/>
      <c r="P413" s="97"/>
      <c r="Q413" s="99"/>
    </row>
    <row r="414" spans="1:17" s="1" customFormat="1" ht="24" customHeight="1">
      <c r="A414" s="167"/>
      <c r="B414" s="159"/>
      <c r="C414" s="157"/>
      <c r="D414" s="68" t="s">
        <v>119</v>
      </c>
      <c r="E414" s="69">
        <v>33646.830999999998</v>
      </c>
      <c r="F414" s="69">
        <v>33646.830999999998</v>
      </c>
      <c r="G414" s="69">
        <f t="shared" si="83"/>
        <v>0</v>
      </c>
      <c r="H414" s="69">
        <v>27912.532999999999</v>
      </c>
      <c r="I414" s="112">
        <f t="shared" si="92"/>
        <v>82.957390548904883</v>
      </c>
      <c r="J414" s="97"/>
      <c r="K414" s="97"/>
      <c r="L414" s="114"/>
      <c r="M414" s="97"/>
      <c r="N414" s="97"/>
      <c r="O414" s="97"/>
      <c r="P414" s="97"/>
      <c r="Q414" s="99"/>
    </row>
    <row r="415" spans="1:17" s="1" customFormat="1" ht="14.25" customHeight="1">
      <c r="A415" s="167"/>
      <c r="B415" s="159" t="s">
        <v>187</v>
      </c>
      <c r="C415" s="157" t="s">
        <v>194</v>
      </c>
      <c r="D415" s="113" t="s">
        <v>106</v>
      </c>
      <c r="E415" s="69">
        <f>E416+E417+E418</f>
        <v>116128.50599999999</v>
      </c>
      <c r="F415" s="69">
        <f>F416+F417+F418</f>
        <v>116128.50599999999</v>
      </c>
      <c r="G415" s="69">
        <f t="shared" si="83"/>
        <v>0</v>
      </c>
      <c r="H415" s="69">
        <f>H416+H417+H418</f>
        <v>106278.348</v>
      </c>
      <c r="I415" s="112">
        <f>H415/F415*100</f>
        <v>91.517881061864344</v>
      </c>
      <c r="J415" s="97">
        <v>6</v>
      </c>
      <c r="K415" s="97">
        <v>6</v>
      </c>
      <c r="L415" s="114">
        <f t="shared" ref="L415" si="94">K415*100/J415</f>
        <v>100</v>
      </c>
      <c r="M415" s="97">
        <v>1</v>
      </c>
      <c r="N415" s="97">
        <v>1</v>
      </c>
      <c r="O415" s="97">
        <v>1</v>
      </c>
      <c r="P415" s="97">
        <v>1</v>
      </c>
      <c r="Q415" s="99" t="s">
        <v>96</v>
      </c>
    </row>
    <row r="416" spans="1:17" s="1" customFormat="1" ht="22.5">
      <c r="A416" s="167"/>
      <c r="B416" s="159"/>
      <c r="C416" s="157"/>
      <c r="D416" s="68" t="s">
        <v>108</v>
      </c>
      <c r="E416" s="69">
        <v>48831.8</v>
      </c>
      <c r="F416" s="69">
        <v>48831.8</v>
      </c>
      <c r="G416" s="69">
        <f t="shared" si="83"/>
        <v>0</v>
      </c>
      <c r="H416" s="69">
        <v>40262.163</v>
      </c>
      <c r="I416" s="112" t="s">
        <v>133</v>
      </c>
      <c r="J416" s="97"/>
      <c r="K416" s="97"/>
      <c r="L416" s="114"/>
      <c r="M416" s="97"/>
      <c r="N416" s="97"/>
      <c r="O416" s="97"/>
      <c r="P416" s="97"/>
      <c r="Q416" s="99"/>
    </row>
    <row r="417" spans="1:17" s="1" customFormat="1" ht="18" customHeight="1">
      <c r="A417" s="167"/>
      <c r="B417" s="159"/>
      <c r="C417" s="157"/>
      <c r="D417" s="68" t="s">
        <v>107</v>
      </c>
      <c r="E417" s="69">
        <v>7296.7060000000001</v>
      </c>
      <c r="F417" s="69">
        <v>7296.7060000000001</v>
      </c>
      <c r="G417" s="69">
        <f t="shared" si="83"/>
        <v>0</v>
      </c>
      <c r="H417" s="69">
        <v>6016.1850000000004</v>
      </c>
      <c r="I417" s="112" t="s">
        <v>133</v>
      </c>
      <c r="J417" s="97"/>
      <c r="K417" s="97"/>
      <c r="L417" s="114"/>
      <c r="M417" s="97"/>
      <c r="N417" s="97"/>
      <c r="O417" s="97"/>
      <c r="P417" s="97"/>
      <c r="Q417" s="99"/>
    </row>
    <row r="418" spans="1:17" s="1" customFormat="1" ht="22.5" customHeight="1">
      <c r="A418" s="167"/>
      <c r="B418" s="159"/>
      <c r="C418" s="157"/>
      <c r="D418" s="68" t="s">
        <v>119</v>
      </c>
      <c r="E418" s="69">
        <v>60000</v>
      </c>
      <c r="F418" s="69">
        <v>60000</v>
      </c>
      <c r="G418" s="69">
        <f t="shared" si="83"/>
        <v>0</v>
      </c>
      <c r="H418" s="69">
        <v>60000</v>
      </c>
      <c r="I418" s="112">
        <f>H418/F418*100</f>
        <v>100</v>
      </c>
      <c r="J418" s="97"/>
      <c r="K418" s="97"/>
      <c r="L418" s="114"/>
      <c r="M418" s="97"/>
      <c r="N418" s="97"/>
      <c r="O418" s="97"/>
      <c r="P418" s="97"/>
      <c r="Q418" s="99"/>
    </row>
    <row r="419" spans="1:17" s="1" customFormat="1" ht="15" customHeight="1">
      <c r="A419" s="167"/>
      <c r="B419" s="159" t="s">
        <v>186</v>
      </c>
      <c r="C419" s="157" t="s">
        <v>77</v>
      </c>
      <c r="D419" s="113" t="s">
        <v>106</v>
      </c>
      <c r="E419" s="69">
        <f>E421+E422</f>
        <v>265022.00599999999</v>
      </c>
      <c r="F419" s="69">
        <f>F421+F422</f>
        <v>265022.00599999999</v>
      </c>
      <c r="G419" s="69">
        <f t="shared" si="83"/>
        <v>0</v>
      </c>
      <c r="H419" s="69">
        <f>H421+H422</f>
        <v>260098.60200000001</v>
      </c>
      <c r="I419" s="112">
        <f>H419/F419*100</f>
        <v>98.142265967151431</v>
      </c>
      <c r="J419" s="97">
        <v>10</v>
      </c>
      <c r="K419" s="97">
        <v>9</v>
      </c>
      <c r="L419" s="114">
        <f t="shared" ref="L419" si="95">K419*100/J419</f>
        <v>90</v>
      </c>
      <c r="M419" s="97">
        <v>2</v>
      </c>
      <c r="N419" s="97">
        <v>1</v>
      </c>
      <c r="O419" s="97">
        <v>3</v>
      </c>
      <c r="P419" s="97">
        <v>2</v>
      </c>
      <c r="Q419" s="99" t="s">
        <v>96</v>
      </c>
    </row>
    <row r="420" spans="1:17" s="1" customFormat="1" ht="22.5">
      <c r="A420" s="167"/>
      <c r="B420" s="159"/>
      <c r="C420" s="157"/>
      <c r="D420" s="68" t="s">
        <v>108</v>
      </c>
      <c r="E420" s="69">
        <v>0</v>
      </c>
      <c r="F420" s="69">
        <v>0</v>
      </c>
      <c r="G420" s="69">
        <f t="shared" si="83"/>
        <v>0</v>
      </c>
      <c r="H420" s="69">
        <v>0</v>
      </c>
      <c r="I420" s="112" t="s">
        <v>133</v>
      </c>
      <c r="J420" s="97"/>
      <c r="K420" s="97"/>
      <c r="L420" s="114"/>
      <c r="M420" s="97"/>
      <c r="N420" s="97"/>
      <c r="O420" s="97"/>
      <c r="P420" s="97"/>
      <c r="Q420" s="99"/>
    </row>
    <row r="421" spans="1:17" s="1" customFormat="1" ht="16.5" customHeight="1">
      <c r="A421" s="167"/>
      <c r="B421" s="159"/>
      <c r="C421" s="157"/>
      <c r="D421" s="68" t="s">
        <v>107</v>
      </c>
      <c r="E421" s="69">
        <v>263525.00599999999</v>
      </c>
      <c r="F421" s="69">
        <v>263525.00599999999</v>
      </c>
      <c r="G421" s="69">
        <f t="shared" si="83"/>
        <v>0</v>
      </c>
      <c r="H421" s="69">
        <v>258601.60200000001</v>
      </c>
      <c r="I421" s="112">
        <f t="shared" ref="I421:I422" si="96">H421/F421*100</f>
        <v>98.131712783264305</v>
      </c>
      <c r="J421" s="97"/>
      <c r="K421" s="97"/>
      <c r="L421" s="114"/>
      <c r="M421" s="97"/>
      <c r="N421" s="97"/>
      <c r="O421" s="97"/>
      <c r="P421" s="97"/>
      <c r="Q421" s="99"/>
    </row>
    <row r="422" spans="1:17" s="1" customFormat="1" ht="23.25" customHeight="1">
      <c r="A422" s="167"/>
      <c r="B422" s="159"/>
      <c r="C422" s="157"/>
      <c r="D422" s="68" t="s">
        <v>119</v>
      </c>
      <c r="E422" s="69">
        <v>1497</v>
      </c>
      <c r="F422" s="69">
        <v>1497</v>
      </c>
      <c r="G422" s="69">
        <f t="shared" si="83"/>
        <v>0</v>
      </c>
      <c r="H422" s="69">
        <v>1497</v>
      </c>
      <c r="I422" s="112">
        <f t="shared" si="96"/>
        <v>100</v>
      </c>
      <c r="J422" s="97"/>
      <c r="K422" s="97"/>
      <c r="L422" s="114"/>
      <c r="M422" s="97"/>
      <c r="N422" s="97"/>
      <c r="O422" s="97"/>
      <c r="P422" s="97"/>
      <c r="Q422" s="99"/>
    </row>
    <row r="423" spans="1:17" s="1" customFormat="1" ht="13.5" customHeight="1">
      <c r="A423" s="167"/>
      <c r="B423" s="115" t="s">
        <v>148</v>
      </c>
      <c r="C423" s="68"/>
      <c r="D423" s="68"/>
      <c r="E423" s="69"/>
      <c r="F423" s="69"/>
      <c r="G423" s="69"/>
      <c r="H423" s="69"/>
      <c r="I423" s="114"/>
      <c r="J423" s="97"/>
      <c r="K423" s="97"/>
      <c r="L423" s="114"/>
      <c r="M423" s="97"/>
      <c r="N423" s="97"/>
      <c r="O423" s="97"/>
      <c r="P423" s="97"/>
      <c r="Q423" s="99"/>
    </row>
    <row r="424" spans="1:17" s="1" customFormat="1" ht="17.25" customHeight="1">
      <c r="A424" s="167"/>
      <c r="B424" s="159" t="s">
        <v>185</v>
      </c>
      <c r="C424" s="157" t="s">
        <v>77</v>
      </c>
      <c r="D424" s="113" t="s">
        <v>106</v>
      </c>
      <c r="E424" s="69">
        <f>E426+E427</f>
        <v>3497</v>
      </c>
      <c r="F424" s="69">
        <f>F426+F427</f>
        <v>3497</v>
      </c>
      <c r="G424" s="69">
        <f t="shared" si="83"/>
        <v>0</v>
      </c>
      <c r="H424" s="69">
        <f>H426+H427</f>
        <v>1901.3340000000001</v>
      </c>
      <c r="I424" s="112">
        <f>H424/F424*100</f>
        <v>54.370431798684592</v>
      </c>
      <c r="J424" s="97">
        <v>4</v>
      </c>
      <c r="K424" s="97">
        <v>3</v>
      </c>
      <c r="L424" s="114">
        <f t="shared" ref="L424" si="97">K424*100/J424</f>
        <v>75</v>
      </c>
      <c r="M424" s="97">
        <v>1</v>
      </c>
      <c r="N424" s="97">
        <v>0</v>
      </c>
      <c r="O424" s="97">
        <v>1</v>
      </c>
      <c r="P424" s="97">
        <v>0</v>
      </c>
      <c r="Q424" s="63" t="s">
        <v>96</v>
      </c>
    </row>
    <row r="425" spans="1:17" s="1" customFormat="1" ht="22.5">
      <c r="A425" s="167"/>
      <c r="B425" s="159"/>
      <c r="C425" s="157"/>
      <c r="D425" s="68" t="s">
        <v>108</v>
      </c>
      <c r="E425" s="69">
        <v>0</v>
      </c>
      <c r="F425" s="69">
        <v>0</v>
      </c>
      <c r="G425" s="69">
        <f t="shared" si="83"/>
        <v>0</v>
      </c>
      <c r="H425" s="69">
        <v>0</v>
      </c>
      <c r="I425" s="114" t="s">
        <v>133</v>
      </c>
      <c r="J425" s="97"/>
      <c r="K425" s="97"/>
      <c r="L425" s="114"/>
      <c r="M425" s="97"/>
      <c r="N425" s="97"/>
      <c r="O425" s="97"/>
      <c r="P425" s="97"/>
      <c r="Q425" s="99"/>
    </row>
    <row r="426" spans="1:17" s="1" customFormat="1" ht="14.25" customHeight="1">
      <c r="A426" s="167"/>
      <c r="B426" s="159"/>
      <c r="C426" s="157"/>
      <c r="D426" s="68" t="s">
        <v>107</v>
      </c>
      <c r="E426" s="69">
        <v>2000</v>
      </c>
      <c r="F426" s="69">
        <v>2000</v>
      </c>
      <c r="G426" s="69">
        <f t="shared" si="83"/>
        <v>0</v>
      </c>
      <c r="H426" s="69">
        <v>404.334</v>
      </c>
      <c r="I426" s="112">
        <f t="shared" ref="I426:I427" si="98">H426/F426*100</f>
        <v>20.216700000000003</v>
      </c>
      <c r="J426" s="97"/>
      <c r="K426" s="97"/>
      <c r="L426" s="114"/>
      <c r="M426" s="97"/>
      <c r="N426" s="97"/>
      <c r="O426" s="97"/>
      <c r="P426" s="97"/>
      <c r="Q426" s="99"/>
    </row>
    <row r="427" spans="1:17" s="1" customFormat="1" ht="24.75" customHeight="1">
      <c r="A427" s="167"/>
      <c r="B427" s="159"/>
      <c r="C427" s="157"/>
      <c r="D427" s="68" t="s">
        <v>119</v>
      </c>
      <c r="E427" s="116">
        <v>1497</v>
      </c>
      <c r="F427" s="116">
        <v>1497</v>
      </c>
      <c r="G427" s="116">
        <f t="shared" si="83"/>
        <v>0</v>
      </c>
      <c r="H427" s="116">
        <v>1497</v>
      </c>
      <c r="I427" s="117">
        <f t="shared" si="98"/>
        <v>100</v>
      </c>
      <c r="J427" s="97"/>
      <c r="K427" s="97"/>
      <c r="L427" s="114"/>
      <c r="M427" s="97"/>
      <c r="N427" s="97"/>
      <c r="O427" s="97"/>
      <c r="P427" s="97"/>
      <c r="Q427" s="99"/>
    </row>
    <row r="428" spans="1:17" s="1" customFormat="1" ht="11.25" customHeight="1">
      <c r="A428" s="167"/>
      <c r="B428" s="159" t="s">
        <v>184</v>
      </c>
      <c r="C428" s="157" t="s">
        <v>194</v>
      </c>
      <c r="D428" s="68" t="s">
        <v>106</v>
      </c>
      <c r="E428" s="69">
        <v>50000</v>
      </c>
      <c r="F428" s="69">
        <v>50000</v>
      </c>
      <c r="G428" s="69">
        <f t="shared" si="83"/>
        <v>0</v>
      </c>
      <c r="H428" s="69">
        <f>H430+H431</f>
        <v>50000</v>
      </c>
      <c r="I428" s="112">
        <f>H428/F428*100</f>
        <v>100</v>
      </c>
      <c r="J428" s="97">
        <v>2</v>
      </c>
      <c r="K428" s="97">
        <v>2</v>
      </c>
      <c r="L428" s="114">
        <f t="shared" ref="L428" si="99">K428*100/J428</f>
        <v>100</v>
      </c>
      <c r="M428" s="97">
        <v>1</v>
      </c>
      <c r="N428" s="97">
        <v>1</v>
      </c>
      <c r="O428" s="97">
        <v>2</v>
      </c>
      <c r="P428" s="97">
        <v>2</v>
      </c>
      <c r="Q428" s="99" t="s">
        <v>96</v>
      </c>
    </row>
    <row r="429" spans="1:17" s="1" customFormat="1" ht="24" customHeight="1">
      <c r="A429" s="167"/>
      <c r="B429" s="159"/>
      <c r="C429" s="157"/>
      <c r="D429" s="68" t="s">
        <v>108</v>
      </c>
      <c r="E429" s="69">
        <v>0</v>
      </c>
      <c r="F429" s="69">
        <v>0</v>
      </c>
      <c r="G429" s="69">
        <f t="shared" si="83"/>
        <v>0</v>
      </c>
      <c r="H429" s="69">
        <v>0</v>
      </c>
      <c r="I429" s="114" t="s">
        <v>133</v>
      </c>
      <c r="J429" s="97"/>
      <c r="K429" s="97"/>
      <c r="L429" s="112"/>
      <c r="M429" s="97"/>
      <c r="N429" s="97"/>
      <c r="O429" s="97"/>
      <c r="P429" s="97"/>
      <c r="Q429" s="100"/>
    </row>
    <row r="430" spans="1:17" s="1" customFormat="1" ht="16.5" customHeight="1">
      <c r="A430" s="167"/>
      <c r="B430" s="159"/>
      <c r="C430" s="157"/>
      <c r="D430" s="68" t="s">
        <v>107</v>
      </c>
      <c r="E430" s="69">
        <v>50000</v>
      </c>
      <c r="F430" s="69">
        <v>50000</v>
      </c>
      <c r="G430" s="69">
        <f t="shared" si="83"/>
        <v>0</v>
      </c>
      <c r="H430" s="69">
        <v>50000</v>
      </c>
      <c r="I430" s="112">
        <f t="shared" ref="I430" si="100">H430/F430*100</f>
        <v>100</v>
      </c>
      <c r="J430" s="97"/>
      <c r="K430" s="97"/>
      <c r="L430" s="112"/>
      <c r="M430" s="97"/>
      <c r="N430" s="97"/>
      <c r="O430" s="97"/>
      <c r="P430" s="97"/>
      <c r="Q430" s="100"/>
    </row>
    <row r="431" spans="1:17" s="1" customFormat="1" ht="24" customHeight="1">
      <c r="A431" s="167"/>
      <c r="B431" s="159"/>
      <c r="C431" s="157"/>
      <c r="D431" s="68" t="s">
        <v>119</v>
      </c>
      <c r="E431" s="116">
        <v>0</v>
      </c>
      <c r="F431" s="116">
        <v>0</v>
      </c>
      <c r="G431" s="116">
        <f t="shared" si="83"/>
        <v>0</v>
      </c>
      <c r="H431" s="116">
        <v>0</v>
      </c>
      <c r="I431" s="117" t="s">
        <v>133</v>
      </c>
      <c r="J431" s="97"/>
      <c r="K431" s="97"/>
      <c r="L431" s="112"/>
      <c r="M431" s="97"/>
      <c r="N431" s="97"/>
      <c r="O431" s="97"/>
      <c r="P431" s="97"/>
      <c r="Q431" s="99"/>
    </row>
    <row r="432" spans="1:17" s="1" customFormat="1" ht="15.75" customHeight="1">
      <c r="A432" s="167"/>
      <c r="B432" s="159" t="s">
        <v>78</v>
      </c>
      <c r="C432" s="157" t="s">
        <v>194</v>
      </c>
      <c r="D432" s="113" t="s">
        <v>106</v>
      </c>
      <c r="E432" s="69">
        <f>E433+E434</f>
        <v>84541.082999999999</v>
      </c>
      <c r="F432" s="69">
        <f>F433+F434</f>
        <v>86040.929000000004</v>
      </c>
      <c r="G432" s="69">
        <f t="shared" si="83"/>
        <v>1499.846000000005</v>
      </c>
      <c r="H432" s="69">
        <f>H433+H434</f>
        <v>85713.038</v>
      </c>
      <c r="I432" s="112">
        <f>H432/F432*100</f>
        <v>99.618912761855455</v>
      </c>
      <c r="J432" s="97">
        <v>1</v>
      </c>
      <c r="K432" s="97">
        <v>1</v>
      </c>
      <c r="L432" s="114">
        <f t="shared" ref="L432" si="101">K432*100/J432</f>
        <v>100</v>
      </c>
      <c r="M432" s="97">
        <v>1</v>
      </c>
      <c r="N432" s="97">
        <v>1</v>
      </c>
      <c r="O432" s="97">
        <v>1</v>
      </c>
      <c r="P432" s="97">
        <v>1</v>
      </c>
      <c r="Q432" s="100" t="s">
        <v>96</v>
      </c>
    </row>
    <row r="433" spans="1:17" s="1" customFormat="1" ht="22.5">
      <c r="A433" s="167"/>
      <c r="B433" s="159"/>
      <c r="C433" s="157"/>
      <c r="D433" s="68" t="s">
        <v>108</v>
      </c>
      <c r="E433" s="69">
        <v>0</v>
      </c>
      <c r="F433" s="69">
        <v>0</v>
      </c>
      <c r="G433" s="69">
        <f t="shared" si="83"/>
        <v>0</v>
      </c>
      <c r="H433" s="69">
        <v>0</v>
      </c>
      <c r="I433" s="112" t="s">
        <v>133</v>
      </c>
      <c r="J433" s="97"/>
      <c r="K433" s="97"/>
      <c r="L433" s="112"/>
      <c r="M433" s="97"/>
      <c r="N433" s="97"/>
      <c r="O433" s="97"/>
      <c r="P433" s="97"/>
      <c r="Q433" s="100"/>
    </row>
    <row r="434" spans="1:17" s="1" customFormat="1" ht="18" customHeight="1">
      <c r="A434" s="167"/>
      <c r="B434" s="159"/>
      <c r="C434" s="157"/>
      <c r="D434" s="68" t="s">
        <v>107</v>
      </c>
      <c r="E434" s="69">
        <v>84541.082999999999</v>
      </c>
      <c r="F434" s="69">
        <v>86040.929000000004</v>
      </c>
      <c r="G434" s="69">
        <f t="shared" si="83"/>
        <v>1499.846000000005</v>
      </c>
      <c r="H434" s="69">
        <v>85713.038</v>
      </c>
      <c r="I434" s="112">
        <f t="shared" ref="I434" si="102">H434/F434*100</f>
        <v>99.618912761855455</v>
      </c>
      <c r="J434" s="97"/>
      <c r="K434" s="97"/>
      <c r="L434" s="112"/>
      <c r="M434" s="97"/>
      <c r="N434" s="97"/>
      <c r="O434" s="97"/>
      <c r="P434" s="97"/>
      <c r="Q434" s="100"/>
    </row>
    <row r="435" spans="1:17" s="1" customFormat="1" ht="26.25" customHeight="1">
      <c r="A435" s="167"/>
      <c r="B435" s="159"/>
      <c r="C435" s="157"/>
      <c r="D435" s="113" t="s">
        <v>119</v>
      </c>
      <c r="E435" s="69">
        <v>0</v>
      </c>
      <c r="F435" s="69">
        <v>0</v>
      </c>
      <c r="G435" s="69">
        <f t="shared" si="83"/>
        <v>0</v>
      </c>
      <c r="H435" s="69">
        <v>0</v>
      </c>
      <c r="I435" s="70" t="s">
        <v>133</v>
      </c>
      <c r="J435" s="97"/>
      <c r="K435" s="97"/>
      <c r="L435" s="112"/>
      <c r="M435" s="97"/>
      <c r="N435" s="97"/>
      <c r="O435" s="97"/>
      <c r="P435" s="97"/>
      <c r="Q435" s="100"/>
    </row>
    <row r="436" spans="1:17" ht="12.75" customHeight="1">
      <c r="A436" s="161">
        <v>20</v>
      </c>
      <c r="B436" s="156" t="s">
        <v>183</v>
      </c>
      <c r="C436" s="148" t="s">
        <v>27</v>
      </c>
      <c r="D436" s="67" t="s">
        <v>106</v>
      </c>
      <c r="E436" s="39">
        <f>E437+E438</f>
        <v>5801.0680000000002</v>
      </c>
      <c r="F436" s="39">
        <f>F437+F438</f>
        <v>5801.0680000000002</v>
      </c>
      <c r="G436" s="110">
        <f t="shared" ref="G436:G498" si="103">F436-E436</f>
        <v>0</v>
      </c>
      <c r="H436" s="39">
        <f>H437+H438</f>
        <v>5783</v>
      </c>
      <c r="I436" s="18">
        <f t="shared" ref="I436:I438" si="104">H436/F436*100</f>
        <v>99.688540110200393</v>
      </c>
      <c r="J436" s="52">
        <v>4</v>
      </c>
      <c r="K436" s="52">
        <v>4</v>
      </c>
      <c r="L436" s="52">
        <v>100</v>
      </c>
      <c r="M436" s="52">
        <v>2</v>
      </c>
      <c r="N436" s="52">
        <v>2</v>
      </c>
      <c r="O436" s="52">
        <v>11</v>
      </c>
      <c r="P436" s="52">
        <v>11</v>
      </c>
      <c r="Q436" s="142" t="s">
        <v>143</v>
      </c>
    </row>
    <row r="437" spans="1:17" ht="24" customHeight="1">
      <c r="A437" s="161"/>
      <c r="B437" s="156"/>
      <c r="C437" s="148"/>
      <c r="D437" s="57" t="s">
        <v>108</v>
      </c>
      <c r="E437" s="2">
        <v>3741</v>
      </c>
      <c r="F437" s="2">
        <v>3741</v>
      </c>
      <c r="G437" s="69">
        <f t="shared" si="103"/>
        <v>0</v>
      </c>
      <c r="H437" s="2">
        <v>3741</v>
      </c>
      <c r="I437" s="17">
        <f t="shared" si="104"/>
        <v>100</v>
      </c>
      <c r="J437" s="5"/>
      <c r="K437" s="5"/>
      <c r="L437" s="5"/>
      <c r="M437" s="5"/>
      <c r="N437" s="5"/>
      <c r="O437" s="5"/>
      <c r="P437" s="5"/>
      <c r="Q437" s="143"/>
    </row>
    <row r="438" spans="1:17" ht="84.75" customHeight="1">
      <c r="A438" s="161"/>
      <c r="B438" s="156"/>
      <c r="C438" s="148"/>
      <c r="D438" s="57" t="s">
        <v>107</v>
      </c>
      <c r="E438" s="61">
        <v>2060.0680000000002</v>
      </c>
      <c r="F438" s="61">
        <v>2060.0680000000002</v>
      </c>
      <c r="G438" s="116">
        <f t="shared" si="103"/>
        <v>0</v>
      </c>
      <c r="H438" s="61">
        <v>2042</v>
      </c>
      <c r="I438" s="73">
        <f t="shared" si="104"/>
        <v>99.122941572802432</v>
      </c>
      <c r="J438" s="5"/>
      <c r="K438" s="5"/>
      <c r="L438" s="5"/>
      <c r="M438" s="5"/>
      <c r="N438" s="5"/>
      <c r="O438" s="5"/>
      <c r="P438" s="5"/>
      <c r="Q438" s="143"/>
    </row>
    <row r="439" spans="1:17" ht="33.75" customHeight="1">
      <c r="A439" s="161">
        <v>21</v>
      </c>
      <c r="B439" s="156" t="s">
        <v>113</v>
      </c>
      <c r="C439" s="148" t="s">
        <v>182</v>
      </c>
      <c r="D439" s="39" t="s">
        <v>106</v>
      </c>
      <c r="E439" s="39">
        <f>E440+E441+E442</f>
        <v>294484.41399999999</v>
      </c>
      <c r="F439" s="39">
        <f>F440+F441+F442</f>
        <v>294951.68699999998</v>
      </c>
      <c r="G439" s="110">
        <f t="shared" si="103"/>
        <v>467.2729999999865</v>
      </c>
      <c r="H439" s="39">
        <f>H440+H441+H442</f>
        <v>289564.74099999998</v>
      </c>
      <c r="I439" s="18">
        <f>H439/F439*100</f>
        <v>98.173617498244724</v>
      </c>
      <c r="J439" s="52">
        <v>39</v>
      </c>
      <c r="K439" s="52">
        <v>37</v>
      </c>
      <c r="L439" s="18">
        <f>K439/J439*100</f>
        <v>94.871794871794862</v>
      </c>
      <c r="M439" s="52">
        <v>10</v>
      </c>
      <c r="N439" s="52">
        <v>10</v>
      </c>
      <c r="O439" s="52">
        <v>34</v>
      </c>
      <c r="P439" s="52">
        <v>34</v>
      </c>
      <c r="Q439" s="142" t="s">
        <v>143</v>
      </c>
    </row>
    <row r="440" spans="1:17" ht="25.5" customHeight="1">
      <c r="A440" s="161"/>
      <c r="B440" s="156"/>
      <c r="C440" s="148"/>
      <c r="D440" s="57" t="s">
        <v>108</v>
      </c>
      <c r="E440" s="2">
        <f>E458+E447+E454</f>
        <v>75355.399999999994</v>
      </c>
      <c r="F440" s="2">
        <f>F458+F447+F454</f>
        <v>75355.399999999994</v>
      </c>
      <c r="G440" s="69">
        <f t="shared" si="103"/>
        <v>0</v>
      </c>
      <c r="H440" s="2">
        <f>H458+H447+H454</f>
        <v>73642.768000000011</v>
      </c>
      <c r="I440" s="17">
        <f t="shared" ref="I440:I459" si="105">H440/F440*100</f>
        <v>97.727260421947221</v>
      </c>
      <c r="J440" s="56">
        <v>10</v>
      </c>
      <c r="K440" s="56">
        <v>8</v>
      </c>
      <c r="L440" s="71"/>
      <c r="M440" s="56"/>
      <c r="N440" s="56"/>
      <c r="O440" s="56"/>
      <c r="P440" s="56"/>
      <c r="Q440" s="143"/>
    </row>
    <row r="441" spans="1:17">
      <c r="A441" s="161"/>
      <c r="B441" s="156"/>
      <c r="C441" s="148"/>
      <c r="D441" s="57" t="s">
        <v>107</v>
      </c>
      <c r="E441" s="2">
        <f>E445+E448+E452+E455+E459</f>
        <v>215848.79699999999</v>
      </c>
      <c r="F441" s="2">
        <f>F445+F448+F452+F455+F459</f>
        <v>216316.07</v>
      </c>
      <c r="G441" s="69">
        <f t="shared" si="103"/>
        <v>467.2730000000156</v>
      </c>
      <c r="H441" s="2">
        <f>H445+H448+H452+H455+H459</f>
        <v>212801.45699999999</v>
      </c>
      <c r="I441" s="17">
        <f t="shared" si="105"/>
        <v>98.375241839406556</v>
      </c>
      <c r="J441" s="56"/>
      <c r="K441" s="56"/>
      <c r="L441" s="71"/>
      <c r="M441" s="56"/>
      <c r="N441" s="56"/>
      <c r="O441" s="56"/>
      <c r="P441" s="56"/>
      <c r="Q441" s="143"/>
    </row>
    <row r="442" spans="1:17" ht="26.25" customHeight="1">
      <c r="A442" s="161"/>
      <c r="B442" s="156"/>
      <c r="C442" s="148"/>
      <c r="D442" s="57" t="s">
        <v>121</v>
      </c>
      <c r="E442" s="2">
        <f>E449+E456</f>
        <v>3280.2170000000001</v>
      </c>
      <c r="F442" s="2">
        <f>F449+F456</f>
        <v>3280.2170000000001</v>
      </c>
      <c r="G442" s="69">
        <f t="shared" si="103"/>
        <v>0</v>
      </c>
      <c r="H442" s="2">
        <f>H449+H456</f>
        <v>3120.5160000000001</v>
      </c>
      <c r="I442" s="17">
        <f t="shared" si="105"/>
        <v>95.131389173338235</v>
      </c>
      <c r="J442" s="74"/>
      <c r="K442" s="74"/>
      <c r="L442" s="71"/>
      <c r="M442" s="56"/>
      <c r="N442" s="56"/>
      <c r="O442" s="56"/>
      <c r="P442" s="56"/>
      <c r="Q442" s="144"/>
    </row>
    <row r="443" spans="1:17" ht="13.5" customHeight="1">
      <c r="A443" s="161"/>
      <c r="B443" s="149" t="s">
        <v>79</v>
      </c>
      <c r="C443" s="154" t="s">
        <v>182</v>
      </c>
      <c r="D443" s="57" t="s">
        <v>106</v>
      </c>
      <c r="E443" s="2">
        <f t="shared" ref="E443:H443" si="106">E444+E445</f>
        <v>8374.009</v>
      </c>
      <c r="F443" s="2">
        <f t="shared" si="106"/>
        <v>8374.009</v>
      </c>
      <c r="G443" s="2">
        <f t="shared" si="106"/>
        <v>0</v>
      </c>
      <c r="H443" s="2">
        <f t="shared" si="106"/>
        <v>8041.0240000000003</v>
      </c>
      <c r="I443" s="17">
        <f t="shared" si="105"/>
        <v>96.023589179328567</v>
      </c>
      <c r="J443" s="56">
        <v>8</v>
      </c>
      <c r="K443" s="56">
        <v>8</v>
      </c>
      <c r="L443" s="60">
        <f t="shared" ref="L443:L460" si="107">K443/J443*100</f>
        <v>100</v>
      </c>
      <c r="M443" s="56">
        <v>3</v>
      </c>
      <c r="N443" s="56">
        <v>3</v>
      </c>
      <c r="O443" s="56">
        <v>9</v>
      </c>
      <c r="P443" s="56">
        <v>9</v>
      </c>
      <c r="Q443" s="58" t="s">
        <v>96</v>
      </c>
    </row>
    <row r="444" spans="1:17" ht="23.25" customHeight="1">
      <c r="A444" s="161"/>
      <c r="B444" s="149"/>
      <c r="C444" s="154"/>
      <c r="D444" s="53" t="s">
        <v>108</v>
      </c>
      <c r="E444" s="2">
        <v>0</v>
      </c>
      <c r="F444" s="2">
        <v>0</v>
      </c>
      <c r="G444" s="69">
        <f t="shared" si="103"/>
        <v>0</v>
      </c>
      <c r="H444" s="2">
        <v>0</v>
      </c>
      <c r="I444" s="102" t="s">
        <v>133</v>
      </c>
      <c r="J444" s="56"/>
      <c r="K444" s="56"/>
      <c r="L444" s="72"/>
      <c r="M444" s="56"/>
      <c r="N444" s="56"/>
      <c r="O444" s="56"/>
      <c r="P444" s="56"/>
      <c r="Q444" s="58"/>
    </row>
    <row r="445" spans="1:17" ht="22.5" customHeight="1">
      <c r="A445" s="161"/>
      <c r="B445" s="149"/>
      <c r="C445" s="154"/>
      <c r="D445" s="53" t="s">
        <v>107</v>
      </c>
      <c r="E445" s="2">
        <v>8374.009</v>
      </c>
      <c r="F445" s="2">
        <v>8374.009</v>
      </c>
      <c r="G445" s="69">
        <f t="shared" si="103"/>
        <v>0</v>
      </c>
      <c r="H445" s="2">
        <v>8041.0240000000003</v>
      </c>
      <c r="I445" s="17">
        <f t="shared" si="105"/>
        <v>96.023589179328567</v>
      </c>
      <c r="J445" s="56"/>
      <c r="K445" s="56"/>
      <c r="L445" s="72"/>
      <c r="M445" s="56"/>
      <c r="N445" s="56"/>
      <c r="O445" s="56"/>
      <c r="P445" s="56"/>
      <c r="Q445" s="58"/>
    </row>
    <row r="446" spans="1:17" ht="12" customHeight="1">
      <c r="A446" s="161"/>
      <c r="B446" s="149" t="s">
        <v>80</v>
      </c>
      <c r="C446" s="154" t="s">
        <v>182</v>
      </c>
      <c r="D446" s="53" t="s">
        <v>106</v>
      </c>
      <c r="E446" s="2">
        <f>E447+E448+E449</f>
        <v>87674.578000000009</v>
      </c>
      <c r="F446" s="2">
        <f>F447+F448+F449</f>
        <v>85626.377999999997</v>
      </c>
      <c r="G446" s="69">
        <f t="shared" si="103"/>
        <v>-2048.2000000000116</v>
      </c>
      <c r="H446" s="2">
        <f>H447+H448+H449</f>
        <v>83035.510000000009</v>
      </c>
      <c r="I446" s="17">
        <f t="shared" si="105"/>
        <v>96.974217454345677</v>
      </c>
      <c r="J446" s="56">
        <v>4</v>
      </c>
      <c r="K446" s="56">
        <v>4</v>
      </c>
      <c r="L446" s="60">
        <f t="shared" si="107"/>
        <v>100</v>
      </c>
      <c r="M446" s="56">
        <v>3</v>
      </c>
      <c r="N446" s="56">
        <v>3</v>
      </c>
      <c r="O446" s="56">
        <v>7</v>
      </c>
      <c r="P446" s="56">
        <v>7</v>
      </c>
      <c r="Q446" s="58" t="s">
        <v>96</v>
      </c>
    </row>
    <row r="447" spans="1:17" ht="24.75" customHeight="1">
      <c r="A447" s="161"/>
      <c r="B447" s="149"/>
      <c r="C447" s="154"/>
      <c r="D447" s="53" t="s">
        <v>108</v>
      </c>
      <c r="E447" s="2">
        <v>47688.3</v>
      </c>
      <c r="F447" s="2">
        <v>47688.3</v>
      </c>
      <c r="G447" s="69">
        <f t="shared" si="103"/>
        <v>0</v>
      </c>
      <c r="H447" s="2">
        <v>47688.3</v>
      </c>
      <c r="I447" s="17">
        <f t="shared" si="105"/>
        <v>100</v>
      </c>
      <c r="J447" s="56"/>
      <c r="K447" s="56"/>
      <c r="L447" s="60"/>
      <c r="M447" s="56"/>
      <c r="N447" s="56"/>
      <c r="O447" s="56"/>
      <c r="P447" s="56"/>
      <c r="Q447" s="58"/>
    </row>
    <row r="448" spans="1:17" ht="21.75" customHeight="1">
      <c r="A448" s="161"/>
      <c r="B448" s="149"/>
      <c r="C448" s="154"/>
      <c r="D448" s="53" t="s">
        <v>107</v>
      </c>
      <c r="E448" s="2">
        <v>39986.277999999998</v>
      </c>
      <c r="F448" s="2">
        <v>37938.078000000001</v>
      </c>
      <c r="G448" s="69">
        <f t="shared" si="103"/>
        <v>-2048.1999999999971</v>
      </c>
      <c r="H448" s="2">
        <v>35347.21</v>
      </c>
      <c r="I448" s="17">
        <f t="shared" si="105"/>
        <v>93.170797951335331</v>
      </c>
      <c r="J448" s="56"/>
      <c r="K448" s="56"/>
      <c r="L448" s="60"/>
      <c r="M448" s="56"/>
      <c r="N448" s="56"/>
      <c r="O448" s="56"/>
      <c r="P448" s="56"/>
      <c r="Q448" s="58"/>
    </row>
    <row r="449" spans="1:17" ht="15.75" customHeight="1">
      <c r="A449" s="161"/>
      <c r="B449" s="149"/>
      <c r="C449" s="154"/>
      <c r="D449" s="57" t="s">
        <v>121</v>
      </c>
      <c r="E449" s="61">
        <v>0</v>
      </c>
      <c r="F449" s="61">
        <v>0</v>
      </c>
      <c r="G449" s="116">
        <f t="shared" si="103"/>
        <v>0</v>
      </c>
      <c r="H449" s="61">
        <v>0</v>
      </c>
      <c r="I449" s="73" t="s">
        <v>133</v>
      </c>
      <c r="J449" s="56"/>
      <c r="K449" s="56"/>
      <c r="L449" s="60"/>
      <c r="M449" s="56"/>
      <c r="N449" s="56"/>
      <c r="O449" s="56"/>
      <c r="P449" s="56"/>
      <c r="Q449" s="58"/>
    </row>
    <row r="450" spans="1:17" ht="14.25" customHeight="1">
      <c r="A450" s="161"/>
      <c r="B450" s="149" t="s">
        <v>164</v>
      </c>
      <c r="C450" s="154" t="s">
        <v>182</v>
      </c>
      <c r="D450" s="53" t="s">
        <v>106</v>
      </c>
      <c r="E450" s="2">
        <f>E451+E452</f>
        <v>95031.202999999994</v>
      </c>
      <c r="F450" s="2">
        <f>F451+F452</f>
        <v>97079.403000000006</v>
      </c>
      <c r="G450" s="69">
        <f t="shared" si="103"/>
        <v>2048.2000000000116</v>
      </c>
      <c r="H450" s="2">
        <f>H451+H452</f>
        <v>96584.771999999997</v>
      </c>
      <c r="I450" s="17">
        <f t="shared" si="105"/>
        <v>99.490488214065337</v>
      </c>
      <c r="J450" s="56">
        <v>3</v>
      </c>
      <c r="K450" s="56">
        <v>3</v>
      </c>
      <c r="L450" s="60">
        <f t="shared" si="107"/>
        <v>100</v>
      </c>
      <c r="M450" s="56">
        <v>1</v>
      </c>
      <c r="N450" s="56">
        <v>1</v>
      </c>
      <c r="O450" s="56">
        <v>4</v>
      </c>
      <c r="P450" s="56">
        <v>4</v>
      </c>
      <c r="Q450" s="58" t="s">
        <v>96</v>
      </c>
    </row>
    <row r="451" spans="1:17" ht="36" customHeight="1">
      <c r="A451" s="161"/>
      <c r="B451" s="149"/>
      <c r="C451" s="154"/>
      <c r="D451" s="53" t="s">
        <v>108</v>
      </c>
      <c r="E451" s="2">
        <v>0</v>
      </c>
      <c r="F451" s="2">
        <v>0</v>
      </c>
      <c r="G451" s="69">
        <f t="shared" si="103"/>
        <v>0</v>
      </c>
      <c r="H451" s="2">
        <v>0</v>
      </c>
      <c r="I451" s="17" t="s">
        <v>133</v>
      </c>
      <c r="J451" s="56"/>
      <c r="K451" s="56"/>
      <c r="L451" s="60"/>
      <c r="M451" s="56"/>
      <c r="N451" s="56"/>
      <c r="O451" s="56"/>
      <c r="P451" s="56"/>
      <c r="Q451" s="58"/>
    </row>
    <row r="452" spans="1:17" ht="34.5" customHeight="1">
      <c r="A452" s="161"/>
      <c r="B452" s="149"/>
      <c r="C452" s="154"/>
      <c r="D452" s="57" t="s">
        <v>107</v>
      </c>
      <c r="E452" s="61">
        <v>95031.202999999994</v>
      </c>
      <c r="F452" s="61">
        <v>97079.403000000006</v>
      </c>
      <c r="G452" s="116">
        <f t="shared" si="103"/>
        <v>2048.2000000000116</v>
      </c>
      <c r="H452" s="61">
        <v>96584.771999999997</v>
      </c>
      <c r="I452" s="73">
        <f t="shared" si="105"/>
        <v>99.490488214065337</v>
      </c>
      <c r="J452" s="74"/>
      <c r="K452" s="74"/>
      <c r="L452" s="60"/>
      <c r="M452" s="74"/>
      <c r="N452" s="74"/>
      <c r="O452" s="74"/>
      <c r="P452" s="74"/>
      <c r="Q452" s="118"/>
    </row>
    <row r="453" spans="1:17" ht="18.75" customHeight="1">
      <c r="A453" s="161"/>
      <c r="B453" s="149" t="s">
        <v>197</v>
      </c>
      <c r="C453" s="157" t="s">
        <v>87</v>
      </c>
      <c r="D453" s="57" t="s">
        <v>106</v>
      </c>
      <c r="E453" s="2">
        <f>E454+E455+E456</f>
        <v>65337.010999999999</v>
      </c>
      <c r="F453" s="2">
        <f>F454+F455+F456</f>
        <v>65337.010999999999</v>
      </c>
      <c r="G453" s="69">
        <f t="shared" si="103"/>
        <v>0</v>
      </c>
      <c r="H453" s="2">
        <f>H454+H455+H456</f>
        <v>63444.757000000005</v>
      </c>
      <c r="I453" s="17">
        <f t="shared" si="105"/>
        <v>97.103855883459389</v>
      </c>
      <c r="J453" s="56">
        <v>2</v>
      </c>
      <c r="K453" s="56">
        <v>2</v>
      </c>
      <c r="L453" s="60">
        <f t="shared" si="107"/>
        <v>100</v>
      </c>
      <c r="M453" s="56">
        <v>2</v>
      </c>
      <c r="N453" s="56">
        <v>2</v>
      </c>
      <c r="O453" s="56">
        <v>2</v>
      </c>
      <c r="P453" s="56">
        <v>2</v>
      </c>
      <c r="Q453" s="58" t="s">
        <v>96</v>
      </c>
    </row>
    <row r="454" spans="1:17" ht="22.5">
      <c r="A454" s="161"/>
      <c r="B454" s="149"/>
      <c r="C454" s="157"/>
      <c r="D454" s="57" t="s">
        <v>108</v>
      </c>
      <c r="E454" s="2">
        <v>19537.900000000001</v>
      </c>
      <c r="F454" s="2">
        <v>19537.900000000001</v>
      </c>
      <c r="G454" s="69">
        <f t="shared" si="103"/>
        <v>0</v>
      </c>
      <c r="H454" s="2">
        <v>17839.998</v>
      </c>
      <c r="I454" s="17">
        <f t="shared" si="105"/>
        <v>91.309700633128415</v>
      </c>
      <c r="J454" s="56"/>
      <c r="K454" s="56"/>
      <c r="L454" s="102"/>
      <c r="M454" s="56"/>
      <c r="N454" s="56"/>
      <c r="O454" s="56"/>
      <c r="P454" s="56"/>
      <c r="Q454" s="63"/>
    </row>
    <row r="455" spans="1:17" ht="16.5" customHeight="1">
      <c r="A455" s="161"/>
      <c r="B455" s="149"/>
      <c r="C455" s="157"/>
      <c r="D455" s="57" t="s">
        <v>107</v>
      </c>
      <c r="E455" s="2">
        <v>42518.894</v>
      </c>
      <c r="F455" s="2">
        <v>42518.894</v>
      </c>
      <c r="G455" s="69">
        <f t="shared" si="103"/>
        <v>0</v>
      </c>
      <c r="H455" s="2">
        <v>42484.243000000002</v>
      </c>
      <c r="I455" s="17">
        <f t="shared" si="105"/>
        <v>99.918504465332518</v>
      </c>
      <c r="J455" s="56"/>
      <c r="K455" s="56"/>
      <c r="L455" s="71"/>
      <c r="M455" s="56"/>
      <c r="N455" s="56"/>
      <c r="O455" s="56"/>
      <c r="P455" s="56"/>
      <c r="Q455" s="63"/>
    </row>
    <row r="456" spans="1:17" ht="15" customHeight="1">
      <c r="A456" s="161"/>
      <c r="B456" s="149"/>
      <c r="C456" s="157"/>
      <c r="D456" s="57" t="s">
        <v>121</v>
      </c>
      <c r="E456" s="61">
        <v>3280.2170000000001</v>
      </c>
      <c r="F456" s="61">
        <v>3280.2170000000001</v>
      </c>
      <c r="G456" s="116">
        <f t="shared" si="103"/>
        <v>0</v>
      </c>
      <c r="H456" s="61">
        <v>3120.5160000000001</v>
      </c>
      <c r="I456" s="73">
        <f t="shared" si="105"/>
        <v>95.131389173338235</v>
      </c>
      <c r="J456" s="74"/>
      <c r="K456" s="74"/>
      <c r="L456" s="71"/>
      <c r="M456" s="74"/>
      <c r="N456" s="74"/>
      <c r="O456" s="74"/>
      <c r="P456" s="74"/>
      <c r="Q456" s="119"/>
    </row>
    <row r="457" spans="1:17" ht="12.75" customHeight="1">
      <c r="A457" s="161"/>
      <c r="B457" s="149" t="s">
        <v>81</v>
      </c>
      <c r="C457" s="154" t="s">
        <v>83</v>
      </c>
      <c r="D457" s="57" t="s">
        <v>106</v>
      </c>
      <c r="E457" s="2">
        <f>E458+E459</f>
        <v>38067.612999999998</v>
      </c>
      <c r="F457" s="2">
        <f>F458+F459</f>
        <v>38534.885999999999</v>
      </c>
      <c r="G457" s="69">
        <f t="shared" si="103"/>
        <v>467.27300000000105</v>
      </c>
      <c r="H457" s="2">
        <f>H458+H459</f>
        <v>38458.678</v>
      </c>
      <c r="I457" s="17">
        <f t="shared" si="105"/>
        <v>99.802236342414503</v>
      </c>
      <c r="J457" s="56">
        <v>12</v>
      </c>
      <c r="K457" s="56">
        <v>12</v>
      </c>
      <c r="L457" s="60">
        <f t="shared" si="107"/>
        <v>100</v>
      </c>
      <c r="M457" s="56">
        <v>1</v>
      </c>
      <c r="N457" s="56">
        <v>1</v>
      </c>
      <c r="O457" s="56">
        <v>12</v>
      </c>
      <c r="P457" s="56">
        <v>12</v>
      </c>
      <c r="Q457" s="63" t="s">
        <v>96</v>
      </c>
    </row>
    <row r="458" spans="1:17" ht="22.5">
      <c r="A458" s="161"/>
      <c r="B458" s="149"/>
      <c r="C458" s="154"/>
      <c r="D458" s="57" t="s">
        <v>108</v>
      </c>
      <c r="E458" s="2">
        <v>8129.2</v>
      </c>
      <c r="F458" s="2">
        <v>8129.2</v>
      </c>
      <c r="G458" s="69">
        <f t="shared" si="103"/>
        <v>0</v>
      </c>
      <c r="H458" s="2">
        <v>8114.47</v>
      </c>
      <c r="I458" s="17">
        <f t="shared" si="105"/>
        <v>99.818801358067219</v>
      </c>
      <c r="J458" s="56"/>
      <c r="K458" s="56"/>
      <c r="L458" s="18"/>
      <c r="M458" s="56"/>
      <c r="N458" s="56"/>
      <c r="O458" s="56"/>
      <c r="P458" s="56"/>
      <c r="Q458" s="63"/>
    </row>
    <row r="459" spans="1:17" ht="20.25" customHeight="1">
      <c r="A459" s="161"/>
      <c r="B459" s="149"/>
      <c r="C459" s="154"/>
      <c r="D459" s="57" t="s">
        <v>107</v>
      </c>
      <c r="E459" s="61">
        <v>29938.413</v>
      </c>
      <c r="F459" s="61">
        <v>30405.686000000002</v>
      </c>
      <c r="G459" s="116">
        <f t="shared" si="103"/>
        <v>467.27300000000105</v>
      </c>
      <c r="H459" s="61">
        <v>30344.207999999999</v>
      </c>
      <c r="I459" s="73">
        <f t="shared" si="105"/>
        <v>99.797807554810618</v>
      </c>
      <c r="J459" s="56"/>
      <c r="K459" s="56"/>
      <c r="L459" s="18"/>
      <c r="M459" s="56"/>
      <c r="N459" s="56"/>
      <c r="O459" s="56"/>
      <c r="P459" s="56"/>
      <c r="Q459" s="58"/>
    </row>
    <row r="460" spans="1:17" s="120" customFormat="1" ht="15" customHeight="1">
      <c r="A460" s="161">
        <v>22</v>
      </c>
      <c r="B460" s="156" t="s">
        <v>82</v>
      </c>
      <c r="C460" s="148" t="s">
        <v>83</v>
      </c>
      <c r="D460" s="67" t="s">
        <v>106</v>
      </c>
      <c r="E460" s="39">
        <f>E464+E468</f>
        <v>274075.75300000003</v>
      </c>
      <c r="F460" s="39">
        <f>F464+F468</f>
        <v>277619.37300000002</v>
      </c>
      <c r="G460" s="110">
        <f t="shared" si="103"/>
        <v>3543.6199999999953</v>
      </c>
      <c r="H460" s="39">
        <f>H464+H468</f>
        <v>246977.43300000002</v>
      </c>
      <c r="I460" s="18">
        <f>H460/F460*100</f>
        <v>88.962607447427672</v>
      </c>
      <c r="J460" s="52">
        <v>20</v>
      </c>
      <c r="K460" s="52">
        <v>15</v>
      </c>
      <c r="L460" s="18">
        <f t="shared" si="107"/>
        <v>75</v>
      </c>
      <c r="M460" s="52">
        <v>6</v>
      </c>
      <c r="N460" s="52">
        <v>6</v>
      </c>
      <c r="O460" s="52">
        <v>22</v>
      </c>
      <c r="P460" s="52">
        <v>21</v>
      </c>
      <c r="Q460" s="142" t="s">
        <v>143</v>
      </c>
    </row>
    <row r="461" spans="1:17" s="120" customFormat="1" ht="22.5">
      <c r="A461" s="161"/>
      <c r="B461" s="156"/>
      <c r="C461" s="148"/>
      <c r="D461" s="57" t="s">
        <v>108</v>
      </c>
      <c r="E461" s="2">
        <v>131546.5</v>
      </c>
      <c r="F461" s="2">
        <v>131546.5</v>
      </c>
      <c r="G461" s="69">
        <f t="shared" si="103"/>
        <v>0</v>
      </c>
      <c r="H461" s="2">
        <v>131480.29999999999</v>
      </c>
      <c r="I461" s="17">
        <f>H461/F461*100</f>
        <v>99.949675590000481</v>
      </c>
      <c r="J461" s="56">
        <v>4</v>
      </c>
      <c r="K461" s="56">
        <v>4</v>
      </c>
      <c r="L461" s="60"/>
      <c r="M461" s="52"/>
      <c r="N461" s="52"/>
      <c r="O461" s="52"/>
      <c r="P461" s="52"/>
      <c r="Q461" s="143"/>
    </row>
    <row r="462" spans="1:17" s="120" customFormat="1" ht="11.25" customHeight="1">
      <c r="A462" s="161"/>
      <c r="B462" s="156"/>
      <c r="C462" s="148"/>
      <c r="D462" s="57" t="s">
        <v>107</v>
      </c>
      <c r="E462" s="2">
        <v>29032.276999999998</v>
      </c>
      <c r="F462" s="2">
        <v>32575.897000000001</v>
      </c>
      <c r="G462" s="69">
        <f t="shared" si="103"/>
        <v>3543.6200000000026</v>
      </c>
      <c r="H462" s="2">
        <v>32536.197</v>
      </c>
      <c r="I462" s="17">
        <f t="shared" ref="I462:I479" si="108">H462/F462*100</f>
        <v>99.878130754158505</v>
      </c>
      <c r="J462" s="52"/>
      <c r="K462" s="52"/>
      <c r="L462" s="60"/>
      <c r="M462" s="52"/>
      <c r="N462" s="52"/>
      <c r="O462" s="52"/>
      <c r="P462" s="52"/>
      <c r="Q462" s="143"/>
    </row>
    <row r="463" spans="1:17" s="120" customFormat="1" ht="25.5" customHeight="1">
      <c r="A463" s="161"/>
      <c r="B463" s="156"/>
      <c r="C463" s="148"/>
      <c r="D463" s="57" t="s">
        <v>119</v>
      </c>
      <c r="E463" s="61">
        <v>113496.976</v>
      </c>
      <c r="F463" s="61">
        <v>113496.976</v>
      </c>
      <c r="G463" s="116">
        <f t="shared" si="103"/>
        <v>0</v>
      </c>
      <c r="H463" s="61">
        <v>82960.936000000002</v>
      </c>
      <c r="I463" s="73">
        <f t="shared" si="108"/>
        <v>73.095283173007189</v>
      </c>
      <c r="J463" s="52"/>
      <c r="K463" s="52"/>
      <c r="L463" s="60"/>
      <c r="M463" s="52"/>
      <c r="N463" s="52"/>
      <c r="O463" s="52"/>
      <c r="P463" s="52"/>
      <c r="Q463" s="144"/>
    </row>
    <row r="464" spans="1:17" s="121" customFormat="1" ht="11.25" customHeight="1">
      <c r="A464" s="161"/>
      <c r="B464" s="149" t="s">
        <v>140</v>
      </c>
      <c r="C464" s="154" t="s">
        <v>83</v>
      </c>
      <c r="D464" s="57" t="s">
        <v>106</v>
      </c>
      <c r="E464" s="2">
        <f>E465+E466+E467</f>
        <v>185820.024</v>
      </c>
      <c r="F464" s="2">
        <f>F465+F466+F467</f>
        <v>185820.024</v>
      </c>
      <c r="G464" s="69">
        <f t="shared" si="103"/>
        <v>0</v>
      </c>
      <c r="H464" s="2">
        <f>H465+H466+H467</f>
        <v>155283.929</v>
      </c>
      <c r="I464" s="17">
        <f t="shared" si="108"/>
        <v>83.566843689569211</v>
      </c>
      <c r="J464" s="56">
        <v>14</v>
      </c>
      <c r="K464" s="56">
        <v>10</v>
      </c>
      <c r="L464" s="84">
        <f t="shared" ref="L464" si="109">K464/J464*100</f>
        <v>71.428571428571431</v>
      </c>
      <c r="M464" s="56">
        <v>5</v>
      </c>
      <c r="N464" s="56">
        <v>5</v>
      </c>
      <c r="O464" s="56">
        <v>19</v>
      </c>
      <c r="P464" s="56">
        <v>19</v>
      </c>
      <c r="Q464" s="58" t="s">
        <v>96</v>
      </c>
    </row>
    <row r="465" spans="1:17" s="121" customFormat="1" ht="24" customHeight="1">
      <c r="A465" s="161"/>
      <c r="B465" s="149"/>
      <c r="C465" s="154"/>
      <c r="D465" s="57" t="s">
        <v>108</v>
      </c>
      <c r="E465" s="2">
        <v>68223.282000000007</v>
      </c>
      <c r="F465" s="2">
        <v>68223.282000000007</v>
      </c>
      <c r="G465" s="69">
        <f t="shared" si="103"/>
        <v>0</v>
      </c>
      <c r="H465" s="2">
        <v>68223.226999999999</v>
      </c>
      <c r="I465" s="17">
        <f t="shared" si="108"/>
        <v>99.99991938235982</v>
      </c>
      <c r="J465" s="56">
        <v>6</v>
      </c>
      <c r="K465" s="56">
        <v>3</v>
      </c>
      <c r="L465" s="60"/>
      <c r="M465" s="56"/>
      <c r="N465" s="56"/>
      <c r="O465" s="56"/>
      <c r="P465" s="56"/>
      <c r="Q465" s="58"/>
    </row>
    <row r="466" spans="1:17" s="121" customFormat="1" ht="12" customHeight="1">
      <c r="A466" s="161"/>
      <c r="B466" s="149"/>
      <c r="C466" s="154"/>
      <c r="D466" s="57" t="s">
        <v>107</v>
      </c>
      <c r="E466" s="2">
        <v>4099.7659999999996</v>
      </c>
      <c r="F466" s="2">
        <v>4099.7659999999996</v>
      </c>
      <c r="G466" s="69">
        <f t="shared" si="103"/>
        <v>0</v>
      </c>
      <c r="H466" s="2">
        <v>4099.7659999999996</v>
      </c>
      <c r="I466" s="17">
        <f t="shared" si="108"/>
        <v>100</v>
      </c>
      <c r="J466" s="56"/>
      <c r="K466" s="56"/>
      <c r="L466" s="60"/>
      <c r="M466" s="56"/>
      <c r="N466" s="56"/>
      <c r="O466" s="56"/>
      <c r="P466" s="56"/>
      <c r="Q466" s="58"/>
    </row>
    <row r="467" spans="1:17" s="121" customFormat="1" ht="22.5" customHeight="1">
      <c r="A467" s="161"/>
      <c r="B467" s="149"/>
      <c r="C467" s="154"/>
      <c r="D467" s="57" t="s">
        <v>119</v>
      </c>
      <c r="E467" s="61">
        <v>113496.976</v>
      </c>
      <c r="F467" s="61">
        <v>113496.976</v>
      </c>
      <c r="G467" s="116">
        <f t="shared" si="103"/>
        <v>0</v>
      </c>
      <c r="H467" s="61">
        <v>82960.936000000002</v>
      </c>
      <c r="I467" s="73">
        <f t="shared" si="108"/>
        <v>73.095283173007189</v>
      </c>
      <c r="J467" s="56"/>
      <c r="K467" s="56"/>
      <c r="L467" s="60"/>
      <c r="M467" s="56"/>
      <c r="N467" s="56"/>
      <c r="O467" s="56"/>
      <c r="P467" s="56"/>
      <c r="Q467" s="58"/>
    </row>
    <row r="468" spans="1:17" s="121" customFormat="1" ht="12.75" customHeight="1">
      <c r="A468" s="161"/>
      <c r="B468" s="149" t="s">
        <v>141</v>
      </c>
      <c r="C468" s="154" t="s">
        <v>83</v>
      </c>
      <c r="D468" s="57" t="s">
        <v>106</v>
      </c>
      <c r="E468" s="2">
        <f>E469+E470</f>
        <v>88255.728999999992</v>
      </c>
      <c r="F468" s="2">
        <f>F469+F470</f>
        <v>91799.349000000002</v>
      </c>
      <c r="G468" s="69">
        <f t="shared" si="103"/>
        <v>3543.6200000000099</v>
      </c>
      <c r="H468" s="2">
        <f>H469+H470</f>
        <v>91693.504000000001</v>
      </c>
      <c r="I468" s="17">
        <f t="shared" si="108"/>
        <v>99.884699618076809</v>
      </c>
      <c r="J468" s="56">
        <v>2</v>
      </c>
      <c r="K468" s="56">
        <v>1</v>
      </c>
      <c r="L468" s="60">
        <f t="shared" ref="L468" si="110">K468/J468*100</f>
        <v>50</v>
      </c>
      <c r="M468" s="56">
        <v>1</v>
      </c>
      <c r="N468" s="56">
        <v>1</v>
      </c>
      <c r="O468" s="56">
        <v>3</v>
      </c>
      <c r="P468" s="56">
        <v>2</v>
      </c>
      <c r="Q468" s="58" t="s">
        <v>96</v>
      </c>
    </row>
    <row r="469" spans="1:17" s="121" customFormat="1" ht="24" customHeight="1">
      <c r="A469" s="161"/>
      <c r="B469" s="149"/>
      <c r="C469" s="154"/>
      <c r="D469" s="57" t="s">
        <v>108</v>
      </c>
      <c r="E469" s="2">
        <v>63323.218000000001</v>
      </c>
      <c r="F469" s="2">
        <v>63323.218000000001</v>
      </c>
      <c r="G469" s="69">
        <f t="shared" si="103"/>
        <v>0</v>
      </c>
      <c r="H469" s="2">
        <v>63257.072999999997</v>
      </c>
      <c r="I469" s="17">
        <f t="shared" si="108"/>
        <v>99.895543843018203</v>
      </c>
      <c r="J469" s="56"/>
      <c r="K469" s="56"/>
      <c r="L469" s="56"/>
      <c r="M469" s="56"/>
      <c r="N469" s="56"/>
      <c r="O469" s="56"/>
      <c r="P469" s="56"/>
      <c r="Q469" s="58"/>
    </row>
    <row r="470" spans="1:17" s="121" customFormat="1" ht="15.75" customHeight="1">
      <c r="A470" s="161"/>
      <c r="B470" s="149"/>
      <c r="C470" s="154"/>
      <c r="D470" s="57" t="s">
        <v>107</v>
      </c>
      <c r="E470" s="2">
        <v>24932.510999999999</v>
      </c>
      <c r="F470" s="2">
        <v>28476.131000000001</v>
      </c>
      <c r="G470" s="69">
        <f t="shared" si="103"/>
        <v>3543.6200000000026</v>
      </c>
      <c r="H470" s="2">
        <v>28436.431</v>
      </c>
      <c r="I470" s="17">
        <f t="shared" si="108"/>
        <v>99.860584993094733</v>
      </c>
      <c r="J470" s="56"/>
      <c r="K470" s="56"/>
      <c r="L470" s="56"/>
      <c r="M470" s="56"/>
      <c r="N470" s="56"/>
      <c r="O470" s="56"/>
      <c r="P470" s="56"/>
      <c r="Q470" s="58"/>
    </row>
    <row r="471" spans="1:17" s="121" customFormat="1" ht="22.5" customHeight="1">
      <c r="A471" s="161"/>
      <c r="B471" s="149"/>
      <c r="C471" s="154"/>
      <c r="D471" s="57" t="s">
        <v>119</v>
      </c>
      <c r="E471" s="61">
        <v>0</v>
      </c>
      <c r="F471" s="61">
        <v>0</v>
      </c>
      <c r="G471" s="116">
        <f t="shared" si="103"/>
        <v>0</v>
      </c>
      <c r="H471" s="61">
        <v>0</v>
      </c>
      <c r="I471" s="73" t="s">
        <v>133</v>
      </c>
      <c r="J471" s="56"/>
      <c r="K471" s="56"/>
      <c r="L471" s="56"/>
      <c r="M471" s="56"/>
      <c r="N471" s="56"/>
      <c r="O471" s="56"/>
      <c r="P471" s="56"/>
      <c r="Q471" s="58"/>
    </row>
    <row r="472" spans="1:17" s="121" customFormat="1" ht="11.25" hidden="1" customHeight="1">
      <c r="A472" s="161"/>
      <c r="B472" s="149" t="s">
        <v>84</v>
      </c>
      <c r="C472" s="154" t="s">
        <v>83</v>
      </c>
      <c r="D472" s="57" t="s">
        <v>106</v>
      </c>
      <c r="E472" s="2"/>
      <c r="F472" s="2"/>
      <c r="G472" s="2">
        <f t="shared" si="103"/>
        <v>0</v>
      </c>
      <c r="H472" s="2"/>
      <c r="I472" s="17" t="e">
        <f t="shared" si="108"/>
        <v>#DIV/0!</v>
      </c>
      <c r="J472" s="56"/>
      <c r="K472" s="56"/>
      <c r="L472" s="56"/>
      <c r="M472" s="56"/>
      <c r="N472" s="56"/>
      <c r="O472" s="56"/>
      <c r="P472" s="56"/>
      <c r="Q472" s="58" t="s">
        <v>96</v>
      </c>
    </row>
    <row r="473" spans="1:17" s="121" customFormat="1" ht="24" hidden="1" customHeight="1">
      <c r="A473" s="161"/>
      <c r="B473" s="149"/>
      <c r="C473" s="154"/>
      <c r="D473" s="57" t="s">
        <v>108</v>
      </c>
      <c r="E473" s="2"/>
      <c r="F473" s="2"/>
      <c r="G473" s="2">
        <f t="shared" si="103"/>
        <v>0</v>
      </c>
      <c r="H473" s="2"/>
      <c r="I473" s="17" t="e">
        <f t="shared" si="108"/>
        <v>#DIV/0!</v>
      </c>
      <c r="J473" s="56"/>
      <c r="K473" s="56"/>
      <c r="L473" s="56"/>
      <c r="M473" s="56"/>
      <c r="N473" s="56"/>
      <c r="O473" s="56"/>
      <c r="P473" s="56"/>
      <c r="Q473" s="63"/>
    </row>
    <row r="474" spans="1:17" s="121" customFormat="1" ht="22.5" hidden="1" customHeight="1">
      <c r="A474" s="161"/>
      <c r="B474" s="149"/>
      <c r="C474" s="154"/>
      <c r="D474" s="57" t="s">
        <v>107</v>
      </c>
      <c r="E474" s="2"/>
      <c r="F474" s="2"/>
      <c r="G474" s="2">
        <f t="shared" si="103"/>
        <v>0</v>
      </c>
      <c r="H474" s="2"/>
      <c r="I474" s="17"/>
      <c r="J474" s="56"/>
      <c r="K474" s="56"/>
      <c r="L474" s="56"/>
      <c r="M474" s="56"/>
      <c r="N474" s="56"/>
      <c r="O474" s="56"/>
      <c r="P474" s="56"/>
      <c r="Q474" s="63"/>
    </row>
    <row r="475" spans="1:17" s="121" customFormat="1" ht="25.5" hidden="1" customHeight="1">
      <c r="A475" s="161"/>
      <c r="B475" s="149"/>
      <c r="C475" s="154"/>
      <c r="D475" s="57" t="s">
        <v>119</v>
      </c>
      <c r="E475" s="2"/>
      <c r="F475" s="2"/>
      <c r="G475" s="2">
        <f t="shared" si="103"/>
        <v>0</v>
      </c>
      <c r="H475" s="2"/>
      <c r="I475" s="17" t="e">
        <f t="shared" si="108"/>
        <v>#DIV/0!</v>
      </c>
      <c r="J475" s="56"/>
      <c r="K475" s="56"/>
      <c r="L475" s="56"/>
      <c r="M475" s="56"/>
      <c r="N475" s="56"/>
      <c r="O475" s="56"/>
      <c r="P475" s="56"/>
      <c r="Q475" s="63"/>
    </row>
    <row r="476" spans="1:17" s="121" customFormat="1" ht="11.25" hidden="1" customHeight="1">
      <c r="A476" s="161"/>
      <c r="B476" s="149" t="s">
        <v>85</v>
      </c>
      <c r="C476" s="154" t="s">
        <v>83</v>
      </c>
      <c r="D476" s="57" t="s">
        <v>106</v>
      </c>
      <c r="E476" s="2"/>
      <c r="F476" s="2"/>
      <c r="G476" s="2">
        <f t="shared" si="103"/>
        <v>0</v>
      </c>
      <c r="H476" s="2"/>
      <c r="I476" s="17" t="e">
        <f t="shared" si="108"/>
        <v>#DIV/0!</v>
      </c>
      <c r="J476" s="56"/>
      <c r="K476" s="56"/>
      <c r="L476" s="56"/>
      <c r="M476" s="56"/>
      <c r="N476" s="56"/>
      <c r="O476" s="56"/>
      <c r="P476" s="56"/>
      <c r="Q476" s="63" t="s">
        <v>96</v>
      </c>
    </row>
    <row r="477" spans="1:17" s="121" customFormat="1" ht="22.5" hidden="1">
      <c r="A477" s="161"/>
      <c r="B477" s="149"/>
      <c r="C477" s="154"/>
      <c r="D477" s="57" t="s">
        <v>108</v>
      </c>
      <c r="E477" s="2"/>
      <c r="F477" s="2"/>
      <c r="G477" s="2">
        <f t="shared" si="103"/>
        <v>0</v>
      </c>
      <c r="H477" s="2"/>
      <c r="I477" s="17" t="e">
        <f t="shared" si="108"/>
        <v>#DIV/0!</v>
      </c>
      <c r="J477" s="56"/>
      <c r="K477" s="56"/>
      <c r="L477" s="56"/>
      <c r="M477" s="56"/>
      <c r="N477" s="56"/>
      <c r="O477" s="56"/>
      <c r="P477" s="56"/>
      <c r="Q477" s="63"/>
    </row>
    <row r="478" spans="1:17" s="121" customFormat="1" ht="12" hidden="1">
      <c r="A478" s="161"/>
      <c r="B478" s="149"/>
      <c r="C478" s="154"/>
      <c r="D478" s="57" t="s">
        <v>107</v>
      </c>
      <c r="E478" s="2"/>
      <c r="F478" s="2"/>
      <c r="G478" s="2">
        <f t="shared" si="103"/>
        <v>0</v>
      </c>
      <c r="H478" s="2"/>
      <c r="I478" s="17" t="e">
        <f t="shared" si="108"/>
        <v>#DIV/0!</v>
      </c>
      <c r="J478" s="56"/>
      <c r="K478" s="56"/>
      <c r="L478" s="56"/>
      <c r="M478" s="56"/>
      <c r="N478" s="56"/>
      <c r="O478" s="56"/>
      <c r="P478" s="56"/>
      <c r="Q478" s="63"/>
    </row>
    <row r="479" spans="1:17" s="121" customFormat="1" ht="25.5" hidden="1" customHeight="1">
      <c r="A479" s="161"/>
      <c r="B479" s="149"/>
      <c r="C479" s="154"/>
      <c r="D479" s="57" t="s">
        <v>119</v>
      </c>
      <c r="E479" s="2"/>
      <c r="F479" s="2"/>
      <c r="G479" s="2">
        <f t="shared" si="103"/>
        <v>0</v>
      </c>
      <c r="H479" s="2"/>
      <c r="I479" s="17" t="e">
        <f t="shared" si="108"/>
        <v>#DIV/0!</v>
      </c>
      <c r="J479" s="56"/>
      <c r="K479" s="56"/>
      <c r="L479" s="56"/>
      <c r="M479" s="56"/>
      <c r="N479" s="56"/>
      <c r="O479" s="56"/>
      <c r="P479" s="56"/>
      <c r="Q479" s="63"/>
    </row>
    <row r="480" spans="1:17" ht="12.75" customHeight="1">
      <c r="A480" s="161">
        <v>23</v>
      </c>
      <c r="B480" s="156" t="s">
        <v>86</v>
      </c>
      <c r="C480" s="148" t="s">
        <v>87</v>
      </c>
      <c r="D480" s="67" t="s">
        <v>106</v>
      </c>
      <c r="E480" s="39">
        <f>SUM(E481:E484)</f>
        <v>1514050</v>
      </c>
      <c r="F480" s="39">
        <f>SUM(F481:F484)</f>
        <v>1514050</v>
      </c>
      <c r="G480" s="39">
        <f t="shared" si="103"/>
        <v>0</v>
      </c>
      <c r="H480" s="39">
        <f>SUM(H481:H484)</f>
        <v>1473989.26</v>
      </c>
      <c r="I480" s="18">
        <f>H480/F480*100</f>
        <v>97.354067567121291</v>
      </c>
      <c r="J480" s="52">
        <v>43</v>
      </c>
      <c r="K480" s="52">
        <v>36</v>
      </c>
      <c r="L480" s="18">
        <f t="shared" ref="L480" si="111">K480/J480*100</f>
        <v>83.720930232558146</v>
      </c>
      <c r="M480" s="52">
        <v>12</v>
      </c>
      <c r="N480" s="52">
        <v>11</v>
      </c>
      <c r="O480" s="52">
        <v>12</v>
      </c>
      <c r="P480" s="52">
        <v>12</v>
      </c>
      <c r="Q480" s="142" t="s">
        <v>143</v>
      </c>
    </row>
    <row r="481" spans="1:17" ht="22.5">
      <c r="A481" s="161"/>
      <c r="B481" s="156"/>
      <c r="C481" s="148"/>
      <c r="D481" s="57" t="s">
        <v>108</v>
      </c>
      <c r="E481" s="2">
        <v>0</v>
      </c>
      <c r="F481" s="2">
        <v>0</v>
      </c>
      <c r="G481" s="2">
        <f t="shared" si="103"/>
        <v>0</v>
      </c>
      <c r="H481" s="2">
        <v>0</v>
      </c>
      <c r="I481" s="17" t="s">
        <v>133</v>
      </c>
      <c r="J481" s="56">
        <v>1</v>
      </c>
      <c r="K481" s="56">
        <v>0</v>
      </c>
      <c r="L481" s="7"/>
      <c r="M481" s="7"/>
      <c r="N481" s="7"/>
      <c r="O481" s="7"/>
      <c r="P481" s="7"/>
      <c r="Q481" s="143"/>
    </row>
    <row r="482" spans="1:17" ht="12" customHeight="1">
      <c r="A482" s="161"/>
      <c r="B482" s="156"/>
      <c r="C482" s="148"/>
      <c r="D482" s="57" t="s">
        <v>107</v>
      </c>
      <c r="E482" s="2">
        <f>E487+E493</f>
        <v>4950</v>
      </c>
      <c r="F482" s="2">
        <f>F487+F493</f>
        <v>4950</v>
      </c>
      <c r="G482" s="2">
        <f t="shared" si="103"/>
        <v>0</v>
      </c>
      <c r="H482" s="2">
        <f>H487+H493</f>
        <v>4950</v>
      </c>
      <c r="I482" s="17">
        <f t="shared" ref="I482:I494" si="112">H482/F482*100</f>
        <v>100</v>
      </c>
      <c r="J482" s="7"/>
      <c r="K482" s="7"/>
      <c r="L482" s="7"/>
      <c r="M482" s="7"/>
      <c r="N482" s="7"/>
      <c r="O482" s="7"/>
      <c r="P482" s="7"/>
      <c r="Q482" s="143"/>
    </row>
    <row r="483" spans="1:17" ht="22.5">
      <c r="A483" s="161"/>
      <c r="B483" s="156"/>
      <c r="C483" s="148"/>
      <c r="D483" s="57" t="s">
        <v>119</v>
      </c>
      <c r="E483" s="2">
        <f>E488+E494</f>
        <v>1489100</v>
      </c>
      <c r="F483" s="2">
        <f>F488+F494</f>
        <v>1489100</v>
      </c>
      <c r="G483" s="2">
        <f t="shared" si="103"/>
        <v>0</v>
      </c>
      <c r="H483" s="2">
        <f>H488+H494</f>
        <v>1449777.96</v>
      </c>
      <c r="I483" s="17">
        <f t="shared" si="112"/>
        <v>97.359341884359679</v>
      </c>
      <c r="J483" s="7"/>
      <c r="K483" s="7"/>
      <c r="L483" s="7"/>
      <c r="M483" s="7"/>
      <c r="N483" s="7"/>
      <c r="O483" s="7"/>
      <c r="P483" s="7"/>
      <c r="Q483" s="152"/>
    </row>
    <row r="484" spans="1:17" ht="18" customHeight="1">
      <c r="A484" s="161"/>
      <c r="B484" s="156"/>
      <c r="C484" s="148"/>
      <c r="D484" s="53" t="s">
        <v>121</v>
      </c>
      <c r="E484" s="2">
        <f>E489+E492</f>
        <v>20000</v>
      </c>
      <c r="F484" s="2">
        <f>F489+F492</f>
        <v>20000</v>
      </c>
      <c r="G484" s="2">
        <f t="shared" si="103"/>
        <v>0</v>
      </c>
      <c r="H484" s="2">
        <f>H489+H492</f>
        <v>19261.3</v>
      </c>
      <c r="I484" s="17">
        <f t="shared" si="112"/>
        <v>96.3065</v>
      </c>
      <c r="J484" s="122"/>
      <c r="K484" s="7"/>
      <c r="L484" s="7"/>
      <c r="M484" s="7"/>
      <c r="N484" s="7"/>
      <c r="O484" s="7"/>
      <c r="P484" s="7"/>
      <c r="Q484" s="153"/>
    </row>
    <row r="485" spans="1:17" ht="13.5" customHeight="1">
      <c r="A485" s="161"/>
      <c r="B485" s="149" t="s">
        <v>88</v>
      </c>
      <c r="C485" s="154" t="s">
        <v>87</v>
      </c>
      <c r="D485" s="57" t="s">
        <v>106</v>
      </c>
      <c r="E485" s="2">
        <f>SUM(E486:E489)</f>
        <v>770000</v>
      </c>
      <c r="F485" s="2">
        <f>SUM(F486:F489)</f>
        <v>770000</v>
      </c>
      <c r="G485" s="2">
        <f t="shared" si="103"/>
        <v>0</v>
      </c>
      <c r="H485" s="2">
        <f>SUM(H486:H489)</f>
        <v>358039.13199999998</v>
      </c>
      <c r="I485" s="17">
        <f t="shared" si="112"/>
        <v>46.49858857142857</v>
      </c>
      <c r="J485" s="56">
        <v>39</v>
      </c>
      <c r="K485" s="56">
        <v>33</v>
      </c>
      <c r="L485" s="17">
        <f t="shared" ref="L485" si="113">K485/J485*100</f>
        <v>84.615384615384613</v>
      </c>
      <c r="M485" s="56">
        <v>8</v>
      </c>
      <c r="N485" s="56">
        <v>7</v>
      </c>
      <c r="O485" s="56">
        <v>8</v>
      </c>
      <c r="P485" s="56">
        <v>8</v>
      </c>
      <c r="Q485" s="63" t="s">
        <v>96</v>
      </c>
    </row>
    <row r="486" spans="1:17" ht="27.75" hidden="1" customHeight="1">
      <c r="A486" s="161"/>
      <c r="B486" s="149"/>
      <c r="C486" s="154"/>
      <c r="D486" s="57" t="s">
        <v>108</v>
      </c>
      <c r="E486" s="2">
        <v>0</v>
      </c>
      <c r="F486" s="2">
        <v>0</v>
      </c>
      <c r="G486" s="2">
        <f t="shared" si="103"/>
        <v>0</v>
      </c>
      <c r="H486" s="2">
        <v>0</v>
      </c>
      <c r="I486" s="17" t="s">
        <v>133</v>
      </c>
      <c r="J486" s="5"/>
      <c r="K486" s="5"/>
      <c r="L486" s="5"/>
      <c r="M486" s="5"/>
      <c r="N486" s="5"/>
      <c r="O486" s="5"/>
      <c r="P486" s="5"/>
      <c r="Q486" s="65"/>
    </row>
    <row r="487" spans="1:17" ht="24.75" hidden="1" customHeight="1">
      <c r="A487" s="161"/>
      <c r="B487" s="149"/>
      <c r="C487" s="154"/>
      <c r="D487" s="57" t="s">
        <v>107</v>
      </c>
      <c r="E487" s="2">
        <v>0</v>
      </c>
      <c r="F487" s="2">
        <v>0</v>
      </c>
      <c r="G487" s="2">
        <f t="shared" si="103"/>
        <v>0</v>
      </c>
      <c r="H487" s="2">
        <v>0</v>
      </c>
      <c r="I487" s="17" t="s">
        <v>133</v>
      </c>
      <c r="J487" s="5"/>
      <c r="K487" s="5"/>
      <c r="L487" s="123"/>
      <c r="M487" s="5"/>
      <c r="N487" s="5"/>
      <c r="O487" s="5"/>
      <c r="P487" s="5"/>
      <c r="Q487" s="65"/>
    </row>
    <row r="488" spans="1:17" ht="23.25" customHeight="1">
      <c r="A488" s="161"/>
      <c r="B488" s="149"/>
      <c r="C488" s="154"/>
      <c r="D488" s="57" t="s">
        <v>119</v>
      </c>
      <c r="E488" s="2">
        <v>750000</v>
      </c>
      <c r="F488" s="2">
        <v>750000</v>
      </c>
      <c r="G488" s="2">
        <f t="shared" si="103"/>
        <v>0</v>
      </c>
      <c r="H488" s="2">
        <v>338777.83199999999</v>
      </c>
      <c r="I488" s="17">
        <f t="shared" si="112"/>
        <v>45.170377600000002</v>
      </c>
      <c r="J488" s="5"/>
      <c r="K488" s="5"/>
      <c r="L488" s="123"/>
      <c r="M488" s="5"/>
      <c r="N488" s="5"/>
      <c r="O488" s="5"/>
      <c r="P488" s="5"/>
      <c r="Q488" s="65"/>
    </row>
    <row r="489" spans="1:17" ht="15" customHeight="1">
      <c r="A489" s="161"/>
      <c r="B489" s="149"/>
      <c r="C489" s="154"/>
      <c r="D489" s="53" t="s">
        <v>121</v>
      </c>
      <c r="E489" s="2">
        <v>20000</v>
      </c>
      <c r="F489" s="2">
        <v>20000</v>
      </c>
      <c r="G489" s="2">
        <f t="shared" si="103"/>
        <v>0</v>
      </c>
      <c r="H489" s="2">
        <v>19261.3</v>
      </c>
      <c r="I489" s="17">
        <f t="shared" si="112"/>
        <v>96.3065</v>
      </c>
      <c r="J489" s="5"/>
      <c r="K489" s="5"/>
      <c r="L489" s="123"/>
      <c r="M489" s="5"/>
      <c r="N489" s="5"/>
      <c r="O489" s="5"/>
      <c r="P489" s="5"/>
      <c r="Q489" s="65"/>
    </row>
    <row r="490" spans="1:17" ht="15" customHeight="1">
      <c r="A490" s="161"/>
      <c r="B490" s="149" t="s">
        <v>89</v>
      </c>
      <c r="C490" s="154" t="s">
        <v>87</v>
      </c>
      <c r="D490" s="57" t="s">
        <v>106</v>
      </c>
      <c r="E490" s="2">
        <f t="shared" ref="E490:F490" si="114">SUM(E491:E494)</f>
        <v>744050</v>
      </c>
      <c r="F490" s="2">
        <f t="shared" si="114"/>
        <v>744050</v>
      </c>
      <c r="G490" s="2">
        <f t="shared" si="103"/>
        <v>0</v>
      </c>
      <c r="H490" s="2">
        <f>SUM(H491:H494)</f>
        <v>1115950.128</v>
      </c>
      <c r="I490" s="17">
        <f t="shared" si="112"/>
        <v>149.98321725690477</v>
      </c>
      <c r="J490" s="56">
        <v>3</v>
      </c>
      <c r="K490" s="56">
        <v>3</v>
      </c>
      <c r="L490" s="17">
        <f t="shared" ref="L490" si="115">K490/J490*100</f>
        <v>100</v>
      </c>
      <c r="M490" s="56">
        <v>4</v>
      </c>
      <c r="N490" s="56">
        <v>4</v>
      </c>
      <c r="O490" s="56">
        <v>4</v>
      </c>
      <c r="P490" s="56">
        <v>4</v>
      </c>
      <c r="Q490" s="63" t="s">
        <v>96</v>
      </c>
    </row>
    <row r="491" spans="1:17" ht="22.5" hidden="1">
      <c r="A491" s="161"/>
      <c r="B491" s="149"/>
      <c r="C491" s="154"/>
      <c r="D491" s="57" t="s">
        <v>108</v>
      </c>
      <c r="E491" s="2">
        <v>0</v>
      </c>
      <c r="F491" s="2">
        <v>0</v>
      </c>
      <c r="G491" s="2">
        <f t="shared" si="103"/>
        <v>0</v>
      </c>
      <c r="H491" s="2">
        <v>0</v>
      </c>
      <c r="I491" s="17" t="s">
        <v>133</v>
      </c>
      <c r="J491" s="5"/>
      <c r="K491" s="5"/>
      <c r="L491" s="5"/>
      <c r="M491" s="5"/>
      <c r="N491" s="5"/>
      <c r="O491" s="5"/>
      <c r="P491" s="5"/>
      <c r="Q491" s="65"/>
    </row>
    <row r="492" spans="1:17" hidden="1">
      <c r="A492" s="161"/>
      <c r="B492" s="149"/>
      <c r="C492" s="154"/>
      <c r="D492" s="57" t="s">
        <v>107</v>
      </c>
      <c r="E492" s="2">
        <v>0</v>
      </c>
      <c r="F492" s="2">
        <v>0</v>
      </c>
      <c r="G492" s="2">
        <f t="shared" si="103"/>
        <v>0</v>
      </c>
      <c r="H492" s="2">
        <v>0</v>
      </c>
      <c r="I492" s="17" t="s">
        <v>133</v>
      </c>
      <c r="J492" s="5"/>
      <c r="K492" s="5"/>
      <c r="L492" s="5"/>
      <c r="M492" s="5"/>
      <c r="N492" s="5"/>
      <c r="O492" s="5"/>
      <c r="P492" s="5"/>
      <c r="Q492" s="65"/>
    </row>
    <row r="493" spans="1:17" ht="12" customHeight="1">
      <c r="A493" s="161"/>
      <c r="B493" s="149"/>
      <c r="C493" s="154"/>
      <c r="D493" s="57" t="s">
        <v>107</v>
      </c>
      <c r="E493" s="2">
        <v>4950</v>
      </c>
      <c r="F493" s="2">
        <v>4950</v>
      </c>
      <c r="G493" s="2">
        <f t="shared" si="103"/>
        <v>0</v>
      </c>
      <c r="H493" s="2">
        <v>4950</v>
      </c>
      <c r="I493" s="17">
        <f t="shared" si="112"/>
        <v>100</v>
      </c>
      <c r="J493" s="5"/>
      <c r="K493" s="5"/>
      <c r="L493" s="5"/>
      <c r="M493" s="5"/>
      <c r="N493" s="5"/>
      <c r="O493" s="5"/>
      <c r="P493" s="5"/>
      <c r="Q493" s="65"/>
    </row>
    <row r="494" spans="1:17" ht="24.75" customHeight="1">
      <c r="A494" s="161"/>
      <c r="B494" s="149"/>
      <c r="C494" s="154"/>
      <c r="D494" s="57" t="s">
        <v>119</v>
      </c>
      <c r="E494" s="61">
        <v>739100</v>
      </c>
      <c r="F494" s="61">
        <v>739100</v>
      </c>
      <c r="G494" s="61">
        <f t="shared" si="103"/>
        <v>0</v>
      </c>
      <c r="H494" s="61">
        <v>1111000.128</v>
      </c>
      <c r="I494" s="73">
        <f t="shared" si="112"/>
        <v>150.31797158706536</v>
      </c>
      <c r="J494" s="5"/>
      <c r="K494" s="5"/>
      <c r="L494" s="5"/>
      <c r="M494" s="5"/>
      <c r="N494" s="5"/>
      <c r="O494" s="5"/>
      <c r="P494" s="5"/>
      <c r="Q494" s="30"/>
    </row>
    <row r="495" spans="1:17" s="80" customFormat="1" ht="12" customHeight="1">
      <c r="A495" s="161">
        <v>24</v>
      </c>
      <c r="B495" s="156" t="s">
        <v>90</v>
      </c>
      <c r="C495" s="148" t="s">
        <v>91</v>
      </c>
      <c r="D495" s="67" t="s">
        <v>106</v>
      </c>
      <c r="E495" s="39">
        <f>SUM(E496:E497)</f>
        <v>129001.951</v>
      </c>
      <c r="F495" s="39">
        <f>SUM(F496:F497)</f>
        <v>129001.951</v>
      </c>
      <c r="G495" s="39">
        <f t="shared" si="103"/>
        <v>0</v>
      </c>
      <c r="H495" s="39">
        <f>SUM(H496:H497)</f>
        <v>128956.253</v>
      </c>
      <c r="I495" s="71">
        <f>H495/F495*100</f>
        <v>99.964575729556216</v>
      </c>
      <c r="J495" s="52">
        <v>11</v>
      </c>
      <c r="K495" s="52">
        <v>11</v>
      </c>
      <c r="L495" s="124">
        <f>K495/J495*100</f>
        <v>100</v>
      </c>
      <c r="M495" s="52">
        <v>9</v>
      </c>
      <c r="N495" s="52">
        <v>9</v>
      </c>
      <c r="O495" s="52">
        <v>18</v>
      </c>
      <c r="P495" s="52">
        <v>18</v>
      </c>
      <c r="Q495" s="145" t="s">
        <v>143</v>
      </c>
    </row>
    <row r="496" spans="1:17" s="80" customFormat="1" ht="23.25" customHeight="1">
      <c r="A496" s="161"/>
      <c r="B496" s="156"/>
      <c r="C496" s="148"/>
      <c r="D496" s="57" t="s">
        <v>108</v>
      </c>
      <c r="E496" s="2">
        <v>0</v>
      </c>
      <c r="F496" s="2">
        <v>0</v>
      </c>
      <c r="G496" s="2">
        <f t="shared" si="103"/>
        <v>0</v>
      </c>
      <c r="H496" s="2">
        <v>0</v>
      </c>
      <c r="I496" s="18" t="s">
        <v>133</v>
      </c>
      <c r="J496" s="56">
        <v>1</v>
      </c>
      <c r="K496" s="56">
        <v>1</v>
      </c>
      <c r="L496" s="125"/>
      <c r="M496" s="56"/>
      <c r="N496" s="52"/>
      <c r="O496" s="52"/>
      <c r="P496" s="52"/>
      <c r="Q496" s="146"/>
    </row>
    <row r="497" spans="1:17" s="80" customFormat="1" ht="12" customHeight="1">
      <c r="A497" s="161"/>
      <c r="B497" s="156"/>
      <c r="C497" s="148"/>
      <c r="D497" s="57" t="s">
        <v>107</v>
      </c>
      <c r="E497" s="2">
        <f>E501+E505</f>
        <v>129001.951</v>
      </c>
      <c r="F497" s="2">
        <f>F501+F505</f>
        <v>129001.951</v>
      </c>
      <c r="G497" s="2">
        <f t="shared" si="103"/>
        <v>0</v>
      </c>
      <c r="H497" s="2">
        <f>H501+H505</f>
        <v>128956.253</v>
      </c>
      <c r="I497" s="102">
        <f t="shared" ref="I497:I505" si="116">H497/F497*100</f>
        <v>99.964575729556216</v>
      </c>
      <c r="J497" s="52"/>
      <c r="K497" s="52"/>
      <c r="L497" s="18"/>
      <c r="M497" s="52"/>
      <c r="N497" s="52"/>
      <c r="O497" s="52"/>
      <c r="P497" s="52"/>
      <c r="Q497" s="146"/>
    </row>
    <row r="498" spans="1:17" s="80" customFormat="1" ht="34.5" hidden="1" customHeight="1">
      <c r="A498" s="161"/>
      <c r="B498" s="156"/>
      <c r="C498" s="148"/>
      <c r="D498" s="57" t="s">
        <v>119</v>
      </c>
      <c r="E498" s="2">
        <v>0</v>
      </c>
      <c r="F498" s="2">
        <v>0</v>
      </c>
      <c r="G498" s="2">
        <f t="shared" si="103"/>
        <v>0</v>
      </c>
      <c r="H498" s="2">
        <v>0</v>
      </c>
      <c r="I498" s="126" t="s">
        <v>133</v>
      </c>
      <c r="J498" s="127"/>
      <c r="K498" s="52"/>
      <c r="L498" s="17"/>
      <c r="M498" s="52"/>
      <c r="N498" s="52"/>
      <c r="O498" s="52"/>
      <c r="P498" s="52"/>
      <c r="Q498" s="147"/>
    </row>
    <row r="499" spans="1:17" s="80" customFormat="1" ht="16.5" customHeight="1">
      <c r="A499" s="161"/>
      <c r="B499" s="149" t="s">
        <v>152</v>
      </c>
      <c r="C499" s="154" t="s">
        <v>91</v>
      </c>
      <c r="D499" s="57" t="s">
        <v>106</v>
      </c>
      <c r="E499" s="2">
        <f>SUM(E500:E501)</f>
        <v>109532.74400000001</v>
      </c>
      <c r="F499" s="2">
        <f>SUM(F500:F501)</f>
        <v>109532.74400000001</v>
      </c>
      <c r="G499" s="2">
        <f t="shared" ref="G499:G505" si="117">F499-E499</f>
        <v>0</v>
      </c>
      <c r="H499" s="2">
        <f>SUM(H500:H501)</f>
        <v>109532.74400000001</v>
      </c>
      <c r="I499" s="17">
        <f t="shared" si="116"/>
        <v>100</v>
      </c>
      <c r="J499" s="56">
        <v>6</v>
      </c>
      <c r="K499" s="56">
        <v>6</v>
      </c>
      <c r="L499" s="128">
        <f>K499/J499*100</f>
        <v>100</v>
      </c>
      <c r="M499" s="56">
        <v>6</v>
      </c>
      <c r="N499" s="56">
        <v>6</v>
      </c>
      <c r="O499" s="56">
        <v>15</v>
      </c>
      <c r="P499" s="56">
        <v>15</v>
      </c>
      <c r="Q499" s="58" t="s">
        <v>96</v>
      </c>
    </row>
    <row r="500" spans="1:17" s="80" customFormat="1" ht="22.5">
      <c r="A500" s="161"/>
      <c r="B500" s="149"/>
      <c r="C500" s="154"/>
      <c r="D500" s="57" t="s">
        <v>108</v>
      </c>
      <c r="E500" s="2">
        <v>0</v>
      </c>
      <c r="F500" s="2">
        <v>0</v>
      </c>
      <c r="G500" s="2">
        <f t="shared" si="117"/>
        <v>0</v>
      </c>
      <c r="H500" s="2">
        <v>0</v>
      </c>
      <c r="I500" s="18" t="s">
        <v>133</v>
      </c>
      <c r="J500" s="56"/>
      <c r="K500" s="56"/>
      <c r="L500" s="125"/>
      <c r="M500" s="56"/>
      <c r="N500" s="56"/>
      <c r="O500" s="56"/>
      <c r="P500" s="56"/>
      <c r="Q500" s="58"/>
    </row>
    <row r="501" spans="1:17" s="80" customFormat="1" ht="21" customHeight="1">
      <c r="A501" s="161"/>
      <c r="B501" s="149"/>
      <c r="C501" s="154"/>
      <c r="D501" s="57" t="s">
        <v>107</v>
      </c>
      <c r="E501" s="2">
        <v>109532.74400000001</v>
      </c>
      <c r="F501" s="2">
        <v>109532.74400000001</v>
      </c>
      <c r="G501" s="2">
        <f t="shared" si="117"/>
        <v>0</v>
      </c>
      <c r="H501" s="2">
        <v>109532.74400000001</v>
      </c>
      <c r="I501" s="17">
        <f t="shared" si="116"/>
        <v>100</v>
      </c>
      <c r="J501" s="56"/>
      <c r="K501" s="56"/>
      <c r="L501" s="125"/>
      <c r="M501" s="56"/>
      <c r="N501" s="56"/>
      <c r="O501" s="56"/>
      <c r="P501" s="56"/>
      <c r="Q501" s="58"/>
    </row>
    <row r="502" spans="1:17" s="80" customFormat="1" ht="32.25" hidden="1" customHeight="1">
      <c r="A502" s="161"/>
      <c r="B502" s="149"/>
      <c r="C502" s="154"/>
      <c r="D502" s="57" t="s">
        <v>119</v>
      </c>
      <c r="E502" s="2">
        <v>0</v>
      </c>
      <c r="F502" s="2">
        <v>0</v>
      </c>
      <c r="G502" s="2">
        <f t="shared" si="117"/>
        <v>0</v>
      </c>
      <c r="H502" s="2">
        <v>0</v>
      </c>
      <c r="I502" s="17" t="s">
        <v>133</v>
      </c>
      <c r="J502" s="56"/>
      <c r="K502" s="56"/>
      <c r="L502" s="125"/>
      <c r="M502" s="56"/>
      <c r="N502" s="56"/>
      <c r="O502" s="56"/>
      <c r="P502" s="56"/>
      <c r="Q502" s="58"/>
    </row>
    <row r="503" spans="1:17" s="80" customFormat="1" ht="13.5" customHeight="1">
      <c r="A503" s="161"/>
      <c r="B503" s="149" t="s">
        <v>142</v>
      </c>
      <c r="C503" s="154" t="s">
        <v>91</v>
      </c>
      <c r="D503" s="57" t="s">
        <v>106</v>
      </c>
      <c r="E503" s="2">
        <f>SUM(E504:E505)</f>
        <v>19469.206999999999</v>
      </c>
      <c r="F503" s="2">
        <f>SUM(F504:F505)</f>
        <v>19469.206999999999</v>
      </c>
      <c r="G503" s="2">
        <f t="shared" si="117"/>
        <v>0</v>
      </c>
      <c r="H503" s="2">
        <f>SUM(H504:H505)</f>
        <v>19423.508999999998</v>
      </c>
      <c r="I503" s="17">
        <f t="shared" si="116"/>
        <v>99.765280630073931</v>
      </c>
      <c r="J503" s="56">
        <v>4</v>
      </c>
      <c r="K503" s="56">
        <v>4</v>
      </c>
      <c r="L503" s="128">
        <f>K503/J503*100</f>
        <v>100</v>
      </c>
      <c r="M503" s="56">
        <v>3</v>
      </c>
      <c r="N503" s="56">
        <v>3</v>
      </c>
      <c r="O503" s="56">
        <v>3</v>
      </c>
      <c r="P503" s="56">
        <v>3</v>
      </c>
      <c r="Q503" s="58" t="s">
        <v>96</v>
      </c>
    </row>
    <row r="504" spans="1:17" s="80" customFormat="1" ht="22.5">
      <c r="A504" s="161"/>
      <c r="B504" s="149"/>
      <c r="C504" s="154"/>
      <c r="D504" s="57" t="s">
        <v>108</v>
      </c>
      <c r="E504" s="2">
        <v>0</v>
      </c>
      <c r="F504" s="2">
        <v>0</v>
      </c>
      <c r="G504" s="2">
        <f t="shared" si="117"/>
        <v>0</v>
      </c>
      <c r="H504" s="2">
        <v>0</v>
      </c>
      <c r="I504" s="18" t="s">
        <v>133</v>
      </c>
      <c r="J504" s="56"/>
      <c r="K504" s="56"/>
      <c r="L504" s="125"/>
      <c r="M504" s="56"/>
      <c r="N504" s="56"/>
      <c r="O504" s="56"/>
      <c r="P504" s="56"/>
      <c r="Q504" s="63"/>
    </row>
    <row r="505" spans="1:17" s="80" customFormat="1" ht="15.75" customHeight="1">
      <c r="A505" s="161"/>
      <c r="B505" s="149"/>
      <c r="C505" s="154"/>
      <c r="D505" s="57" t="s">
        <v>107</v>
      </c>
      <c r="E505" s="61">
        <v>19469.206999999999</v>
      </c>
      <c r="F505" s="61">
        <v>19469.206999999999</v>
      </c>
      <c r="G505" s="61">
        <f t="shared" si="117"/>
        <v>0</v>
      </c>
      <c r="H505" s="61">
        <v>19423.508999999998</v>
      </c>
      <c r="I505" s="73">
        <f t="shared" si="116"/>
        <v>99.765280630073931</v>
      </c>
      <c r="J505" s="56"/>
      <c r="K505" s="56"/>
      <c r="L505" s="125"/>
      <c r="M505" s="56"/>
      <c r="N505" s="56"/>
      <c r="O505" s="56"/>
      <c r="P505" s="56"/>
      <c r="Q505" s="63"/>
    </row>
    <row r="506" spans="1:17" s="80" customFormat="1" ht="22.5" hidden="1">
      <c r="A506" s="161"/>
      <c r="B506" s="149"/>
      <c r="C506" s="154"/>
      <c r="D506" s="57" t="s">
        <v>119</v>
      </c>
      <c r="E506" s="2"/>
      <c r="F506" s="2"/>
      <c r="G506" s="2">
        <f t="shared" ref="G506:G542" si="118">F506-E506</f>
        <v>0</v>
      </c>
      <c r="H506" s="2"/>
      <c r="I506" s="17"/>
      <c r="J506" s="56"/>
      <c r="K506" s="56"/>
      <c r="L506" s="56"/>
      <c r="M506" s="56"/>
      <c r="N506" s="56"/>
      <c r="O506" s="56"/>
      <c r="P506" s="56"/>
      <c r="Q506" s="63"/>
    </row>
    <row r="507" spans="1:17" ht="20.25" customHeight="1">
      <c r="A507" s="161">
        <v>25</v>
      </c>
      <c r="B507" s="156" t="s">
        <v>114</v>
      </c>
      <c r="C507" s="150" t="s">
        <v>92</v>
      </c>
      <c r="D507" s="38" t="s">
        <v>106</v>
      </c>
      <c r="E507" s="39">
        <f>SUM(E509:E513)</f>
        <v>3475752.6549999998</v>
      </c>
      <c r="F507" s="39">
        <f>SUM(F509:F513)</f>
        <v>3470572.37</v>
      </c>
      <c r="G507" s="39">
        <f>F507-E507</f>
        <v>-5180.2849999996834</v>
      </c>
      <c r="H507" s="39">
        <f>SUM(H509:H513)</f>
        <v>3166273.3310000002</v>
      </c>
      <c r="I507" s="18">
        <f>H507/F507*100</f>
        <v>91.232021506585099</v>
      </c>
      <c r="J507" s="52">
        <v>25</v>
      </c>
      <c r="K507" s="52">
        <v>24</v>
      </c>
      <c r="L507" s="85">
        <f>K507/J507*100</f>
        <v>96</v>
      </c>
      <c r="M507" s="52">
        <v>19</v>
      </c>
      <c r="N507" s="52">
        <v>19</v>
      </c>
      <c r="O507" s="52">
        <v>16</v>
      </c>
      <c r="P507" s="52">
        <v>16</v>
      </c>
      <c r="Q507" s="142" t="s">
        <v>143</v>
      </c>
    </row>
    <row r="508" spans="1:17" ht="65.25" customHeight="1">
      <c r="A508" s="161"/>
      <c r="B508" s="156"/>
      <c r="C508" s="150"/>
      <c r="D508" s="57" t="s">
        <v>107</v>
      </c>
      <c r="E508" s="61">
        <v>3475752.6549999998</v>
      </c>
      <c r="F508" s="61">
        <v>3470572.37</v>
      </c>
      <c r="G508" s="61">
        <f t="shared" si="118"/>
        <v>-5180.2849999996834</v>
      </c>
      <c r="H508" s="61">
        <v>3166273.3309999998</v>
      </c>
      <c r="I508" s="73">
        <f t="shared" ref="I508:I513" si="119">H508/F508*100</f>
        <v>91.232021506585085</v>
      </c>
      <c r="J508" s="74">
        <v>2</v>
      </c>
      <c r="K508" s="74">
        <v>2</v>
      </c>
      <c r="L508" s="85"/>
      <c r="M508" s="56"/>
      <c r="N508" s="56"/>
      <c r="O508" s="56"/>
      <c r="P508" s="56"/>
      <c r="Q508" s="144"/>
    </row>
    <row r="509" spans="1:17" ht="33.75" customHeight="1">
      <c r="A509" s="161"/>
      <c r="B509" s="129" t="s">
        <v>118</v>
      </c>
      <c r="C509" s="47" t="s">
        <v>92</v>
      </c>
      <c r="D509" s="57" t="s">
        <v>107</v>
      </c>
      <c r="E509" s="61">
        <v>0</v>
      </c>
      <c r="F509" s="61">
        <v>0</v>
      </c>
      <c r="G509" s="61">
        <f t="shared" si="118"/>
        <v>0</v>
      </c>
      <c r="H509" s="61">
        <v>0</v>
      </c>
      <c r="I509" s="61" t="s">
        <v>133</v>
      </c>
      <c r="J509" s="74">
        <v>2</v>
      </c>
      <c r="K509" s="74">
        <v>2</v>
      </c>
      <c r="L509" s="130">
        <f t="shared" ref="L509:L518" si="120">K509/J509*100</f>
        <v>100</v>
      </c>
      <c r="M509" s="74">
        <v>4</v>
      </c>
      <c r="N509" s="74">
        <v>4</v>
      </c>
      <c r="O509" s="74">
        <v>6</v>
      </c>
      <c r="P509" s="74">
        <v>6</v>
      </c>
      <c r="Q509" s="118" t="s">
        <v>96</v>
      </c>
    </row>
    <row r="510" spans="1:17" ht="37.5" customHeight="1">
      <c r="A510" s="161"/>
      <c r="B510" s="129" t="s">
        <v>115</v>
      </c>
      <c r="C510" s="47" t="s">
        <v>92</v>
      </c>
      <c r="D510" s="57" t="s">
        <v>107</v>
      </c>
      <c r="E510" s="61">
        <v>425673.05699999997</v>
      </c>
      <c r="F510" s="61">
        <v>425673.05699999997</v>
      </c>
      <c r="G510" s="61">
        <f t="shared" si="118"/>
        <v>0</v>
      </c>
      <c r="H510" s="61">
        <v>121611.166</v>
      </c>
      <c r="I510" s="73">
        <f t="shared" si="119"/>
        <v>28.569148082115991</v>
      </c>
      <c r="J510" s="74">
        <v>2</v>
      </c>
      <c r="K510" s="74">
        <v>2</v>
      </c>
      <c r="L510" s="130">
        <f t="shared" si="120"/>
        <v>100</v>
      </c>
      <c r="M510" s="74">
        <v>2</v>
      </c>
      <c r="N510" s="74">
        <v>2</v>
      </c>
      <c r="O510" s="74">
        <v>2</v>
      </c>
      <c r="P510" s="74">
        <v>2</v>
      </c>
      <c r="Q510" s="118" t="s">
        <v>96</v>
      </c>
    </row>
    <row r="511" spans="1:17" ht="39" customHeight="1">
      <c r="A511" s="161"/>
      <c r="B511" s="129" t="s">
        <v>116</v>
      </c>
      <c r="C511" s="47" t="s">
        <v>92</v>
      </c>
      <c r="D511" s="57" t="s">
        <v>107</v>
      </c>
      <c r="E511" s="61">
        <v>2912716.9589999998</v>
      </c>
      <c r="F511" s="61">
        <v>2907536.6740000001</v>
      </c>
      <c r="G511" s="61">
        <f t="shared" si="118"/>
        <v>-5180.2849999996834</v>
      </c>
      <c r="H511" s="61">
        <v>2907536.6740000001</v>
      </c>
      <c r="I511" s="73">
        <f t="shared" si="119"/>
        <v>100</v>
      </c>
      <c r="J511" s="74">
        <v>11</v>
      </c>
      <c r="K511" s="74">
        <v>10</v>
      </c>
      <c r="L511" s="94">
        <f t="shared" si="120"/>
        <v>90.909090909090907</v>
      </c>
      <c r="M511" s="74">
        <v>9</v>
      </c>
      <c r="N511" s="74">
        <v>9</v>
      </c>
      <c r="O511" s="74">
        <v>6</v>
      </c>
      <c r="P511" s="74">
        <v>6</v>
      </c>
      <c r="Q511" s="118" t="s">
        <v>96</v>
      </c>
    </row>
    <row r="512" spans="1:17" ht="103.5" customHeight="1">
      <c r="A512" s="161"/>
      <c r="B512" s="129" t="s">
        <v>117</v>
      </c>
      <c r="C512" s="47" t="s">
        <v>92</v>
      </c>
      <c r="D512" s="57" t="s">
        <v>107</v>
      </c>
      <c r="E512" s="61">
        <v>103747.71400000001</v>
      </c>
      <c r="F512" s="61">
        <v>103747.71400000001</v>
      </c>
      <c r="G512" s="61">
        <f t="shared" si="118"/>
        <v>0</v>
      </c>
      <c r="H512" s="61">
        <v>103690.36900000001</v>
      </c>
      <c r="I512" s="73">
        <f t="shared" si="119"/>
        <v>99.944726492961564</v>
      </c>
      <c r="J512" s="74">
        <v>3</v>
      </c>
      <c r="K512" s="74">
        <v>3</v>
      </c>
      <c r="L512" s="130">
        <f t="shared" si="120"/>
        <v>100</v>
      </c>
      <c r="M512" s="74">
        <v>1</v>
      </c>
      <c r="N512" s="74">
        <v>1</v>
      </c>
      <c r="O512" s="74">
        <v>1</v>
      </c>
      <c r="P512" s="74">
        <v>1</v>
      </c>
      <c r="Q512" s="118" t="s">
        <v>96</v>
      </c>
    </row>
    <row r="513" spans="1:17" ht="60" customHeight="1">
      <c r="A513" s="161"/>
      <c r="B513" s="129" t="s">
        <v>151</v>
      </c>
      <c r="C513" s="138" t="s">
        <v>195</v>
      </c>
      <c r="D513" s="57" t="s">
        <v>107</v>
      </c>
      <c r="E513" s="61">
        <v>33614.925000000003</v>
      </c>
      <c r="F513" s="61">
        <v>33614.925000000003</v>
      </c>
      <c r="G513" s="61">
        <f t="shared" si="118"/>
        <v>0</v>
      </c>
      <c r="H513" s="61">
        <v>33435.122000000003</v>
      </c>
      <c r="I513" s="73">
        <f t="shared" si="119"/>
        <v>99.465109620205908</v>
      </c>
      <c r="J513" s="74">
        <v>5</v>
      </c>
      <c r="K513" s="74">
        <v>5</v>
      </c>
      <c r="L513" s="130">
        <f t="shared" si="120"/>
        <v>100</v>
      </c>
      <c r="M513" s="74">
        <v>3</v>
      </c>
      <c r="N513" s="74">
        <v>3</v>
      </c>
      <c r="O513" s="74">
        <v>1</v>
      </c>
      <c r="P513" s="74">
        <v>1</v>
      </c>
      <c r="Q513" s="118" t="s">
        <v>96</v>
      </c>
    </row>
    <row r="514" spans="1:17" ht="15.75" customHeight="1">
      <c r="A514" s="169">
        <v>26</v>
      </c>
      <c r="B514" s="156" t="s">
        <v>93</v>
      </c>
      <c r="C514" s="150" t="s">
        <v>95</v>
      </c>
      <c r="D514" s="48" t="s">
        <v>106</v>
      </c>
      <c r="E514" s="39">
        <f>E515+E516</f>
        <v>127207.783</v>
      </c>
      <c r="F514" s="39">
        <f>F515+F516</f>
        <v>127127.783</v>
      </c>
      <c r="G514" s="39">
        <f t="shared" si="118"/>
        <v>-80</v>
      </c>
      <c r="H514" s="39">
        <f>H515+H516</f>
        <v>125190.224</v>
      </c>
      <c r="I514" s="18">
        <f>H514/F514*100</f>
        <v>98.475896492271872</v>
      </c>
      <c r="J514" s="52">
        <v>38</v>
      </c>
      <c r="K514" s="52">
        <v>38</v>
      </c>
      <c r="L514" s="85">
        <f t="shared" si="120"/>
        <v>100</v>
      </c>
      <c r="M514" s="52">
        <v>2</v>
      </c>
      <c r="N514" s="52">
        <v>2</v>
      </c>
      <c r="O514" s="86">
        <v>10</v>
      </c>
      <c r="P514" s="86">
        <v>10</v>
      </c>
      <c r="Q514" s="142" t="s">
        <v>143</v>
      </c>
    </row>
    <row r="515" spans="1:17" s="131" customFormat="1" ht="22.5">
      <c r="A515" s="170"/>
      <c r="B515" s="156"/>
      <c r="C515" s="150"/>
      <c r="D515" s="57" t="s">
        <v>108</v>
      </c>
      <c r="E515" s="2">
        <v>0</v>
      </c>
      <c r="F515" s="2">
        <v>0</v>
      </c>
      <c r="G515" s="2">
        <f t="shared" si="118"/>
        <v>0</v>
      </c>
      <c r="H515" s="2">
        <v>0</v>
      </c>
      <c r="I515" s="18" t="s">
        <v>133</v>
      </c>
      <c r="J515" s="56">
        <v>1</v>
      </c>
      <c r="K515" s="56">
        <v>1</v>
      </c>
      <c r="L515" s="128"/>
      <c r="M515" s="52"/>
      <c r="N515" s="52"/>
      <c r="O515" s="52"/>
      <c r="P515" s="52"/>
      <c r="Q515" s="143"/>
    </row>
    <row r="516" spans="1:17" s="131" customFormat="1" ht="16.5" customHeight="1">
      <c r="A516" s="170"/>
      <c r="B516" s="156"/>
      <c r="C516" s="150"/>
      <c r="D516" s="57" t="s">
        <v>107</v>
      </c>
      <c r="E516" s="2">
        <f>E520+E523</f>
        <v>127207.783</v>
      </c>
      <c r="F516" s="2">
        <f>F520+F523</f>
        <v>127127.783</v>
      </c>
      <c r="G516" s="2">
        <f t="shared" si="118"/>
        <v>-80</v>
      </c>
      <c r="H516" s="2">
        <f>H520+H523</f>
        <v>125190.224</v>
      </c>
      <c r="I516" s="17">
        <f t="shared" ref="I516:I523" si="121">H516/F516*100</f>
        <v>98.475896492271872</v>
      </c>
      <c r="J516" s="52"/>
      <c r="K516" s="52"/>
      <c r="L516" s="124"/>
      <c r="M516" s="52"/>
      <c r="N516" s="52"/>
      <c r="O516" s="52"/>
      <c r="P516" s="52"/>
      <c r="Q516" s="143"/>
    </row>
    <row r="517" spans="1:17" s="131" customFormat="1" ht="26.25" hidden="1" customHeight="1">
      <c r="A517" s="170"/>
      <c r="B517" s="156"/>
      <c r="C517" s="150"/>
      <c r="D517" s="57" t="s">
        <v>119</v>
      </c>
      <c r="E517" s="2">
        <v>0</v>
      </c>
      <c r="F517" s="2">
        <v>0</v>
      </c>
      <c r="G517" s="2">
        <f t="shared" si="118"/>
        <v>0</v>
      </c>
      <c r="H517" s="2">
        <v>0</v>
      </c>
      <c r="I517" s="18" t="s">
        <v>133</v>
      </c>
      <c r="J517" s="52"/>
      <c r="K517" s="52"/>
      <c r="L517" s="124"/>
      <c r="M517" s="52"/>
      <c r="N517" s="52"/>
      <c r="O517" s="52"/>
      <c r="P517" s="52"/>
      <c r="Q517" s="144"/>
    </row>
    <row r="518" spans="1:17" ht="18.75" customHeight="1">
      <c r="A518" s="170"/>
      <c r="B518" s="149" t="s">
        <v>94</v>
      </c>
      <c r="C518" s="151" t="s">
        <v>95</v>
      </c>
      <c r="D518" s="47" t="s">
        <v>106</v>
      </c>
      <c r="E518" s="2">
        <f>E519+E520</f>
        <v>49216.419000000002</v>
      </c>
      <c r="F518" s="2">
        <f>F519+F520</f>
        <v>49136.419000000002</v>
      </c>
      <c r="G518" s="2">
        <f t="shared" si="118"/>
        <v>-80</v>
      </c>
      <c r="H518" s="2">
        <f>H519+H520</f>
        <v>47494.981</v>
      </c>
      <c r="I518" s="17">
        <f t="shared" si="121"/>
        <v>96.659426890673501</v>
      </c>
      <c r="J518" s="56">
        <v>36</v>
      </c>
      <c r="K518" s="56">
        <v>36</v>
      </c>
      <c r="L518" s="84">
        <f t="shared" si="120"/>
        <v>100</v>
      </c>
      <c r="M518" s="56">
        <v>1</v>
      </c>
      <c r="N518" s="56">
        <v>1</v>
      </c>
      <c r="O518" s="56">
        <v>9</v>
      </c>
      <c r="P518" s="56">
        <v>9</v>
      </c>
      <c r="Q518" s="58" t="s">
        <v>96</v>
      </c>
    </row>
    <row r="519" spans="1:17" ht="22.5">
      <c r="A519" s="170"/>
      <c r="B519" s="149"/>
      <c r="C519" s="151"/>
      <c r="D519" s="57" t="s">
        <v>108</v>
      </c>
      <c r="E519" s="2">
        <v>0</v>
      </c>
      <c r="F519" s="2">
        <v>0</v>
      </c>
      <c r="G519" s="2">
        <f t="shared" si="118"/>
        <v>0</v>
      </c>
      <c r="H519" s="2">
        <v>0</v>
      </c>
      <c r="I519" s="18" t="s">
        <v>133</v>
      </c>
      <c r="J519" s="56"/>
      <c r="K519" s="56"/>
      <c r="L519" s="124"/>
      <c r="M519" s="56"/>
      <c r="N519" s="56"/>
      <c r="O519" s="56"/>
      <c r="P519" s="56"/>
      <c r="Q519" s="63"/>
    </row>
    <row r="520" spans="1:17" ht="31.5" customHeight="1">
      <c r="A520" s="170"/>
      <c r="B520" s="149"/>
      <c r="C520" s="151"/>
      <c r="D520" s="53" t="s">
        <v>107</v>
      </c>
      <c r="E520" s="2">
        <v>49216.419000000002</v>
      </c>
      <c r="F520" s="2">
        <v>49136.419000000002</v>
      </c>
      <c r="G520" s="2">
        <f t="shared" si="118"/>
        <v>-80</v>
      </c>
      <c r="H520" s="2">
        <v>47494.981</v>
      </c>
      <c r="I520" s="17">
        <f t="shared" si="121"/>
        <v>96.659426890673501</v>
      </c>
      <c r="J520" s="56"/>
      <c r="K520" s="56"/>
      <c r="L520" s="19"/>
      <c r="M520" s="56"/>
      <c r="N520" s="56"/>
      <c r="O520" s="56"/>
      <c r="P520" s="56"/>
      <c r="Q520" s="63"/>
    </row>
    <row r="521" spans="1:17" ht="24" hidden="1" customHeight="1">
      <c r="A521" s="170"/>
      <c r="B521" s="149"/>
      <c r="C521" s="151"/>
      <c r="D521" s="57" t="s">
        <v>119</v>
      </c>
      <c r="E521" s="61">
        <v>0</v>
      </c>
      <c r="F521" s="61">
        <v>0</v>
      </c>
      <c r="G521" s="2">
        <f t="shared" si="118"/>
        <v>0</v>
      </c>
      <c r="H521" s="61">
        <v>0</v>
      </c>
      <c r="I521" s="126" t="s">
        <v>133</v>
      </c>
      <c r="J521" s="74"/>
      <c r="K521" s="56"/>
      <c r="L521" s="19"/>
      <c r="M521" s="56"/>
      <c r="N521" s="56"/>
      <c r="O521" s="56"/>
      <c r="P521" s="56"/>
      <c r="Q521" s="58"/>
    </row>
    <row r="522" spans="1:17" ht="19.5" customHeight="1">
      <c r="A522" s="170"/>
      <c r="B522" s="149" t="s">
        <v>167</v>
      </c>
      <c r="C522" s="151" t="s">
        <v>95</v>
      </c>
      <c r="D522" s="57" t="s">
        <v>106</v>
      </c>
      <c r="E522" s="2">
        <f>E523</f>
        <v>77991.364000000001</v>
      </c>
      <c r="F522" s="2">
        <f>F523</f>
        <v>77991.364000000001</v>
      </c>
      <c r="G522" s="61">
        <f t="shared" si="118"/>
        <v>0</v>
      </c>
      <c r="H522" s="2">
        <f>H523</f>
        <v>77695.243000000002</v>
      </c>
      <c r="I522" s="73">
        <f t="shared" si="121"/>
        <v>99.620315654435785</v>
      </c>
      <c r="J522" s="74">
        <v>1</v>
      </c>
      <c r="K522" s="74">
        <v>1</v>
      </c>
      <c r="L522" s="84">
        <f t="shared" ref="L522" si="122">K522/J522*100</f>
        <v>100</v>
      </c>
      <c r="M522" s="74">
        <v>1</v>
      </c>
      <c r="N522" s="74">
        <v>1</v>
      </c>
      <c r="O522" s="74">
        <v>1</v>
      </c>
      <c r="P522" s="74">
        <v>1</v>
      </c>
      <c r="Q522" s="63"/>
    </row>
    <row r="523" spans="1:17" ht="39.75" customHeight="1">
      <c r="A523" s="173"/>
      <c r="B523" s="149"/>
      <c r="C523" s="151"/>
      <c r="D523" s="57" t="s">
        <v>107</v>
      </c>
      <c r="E523" s="61">
        <v>77991.364000000001</v>
      </c>
      <c r="F523" s="61">
        <v>77991.364000000001</v>
      </c>
      <c r="G523" s="61">
        <f t="shared" si="118"/>
        <v>0</v>
      </c>
      <c r="H523" s="61">
        <v>77695.243000000002</v>
      </c>
      <c r="I523" s="73">
        <f t="shared" si="121"/>
        <v>99.620315654435785</v>
      </c>
      <c r="J523" s="74"/>
      <c r="K523" s="56"/>
      <c r="L523" s="19"/>
      <c r="M523" s="56"/>
      <c r="N523" s="56"/>
      <c r="O523" s="56"/>
      <c r="P523" s="56"/>
      <c r="Q523" s="63"/>
    </row>
    <row r="524" spans="1:17" ht="16.5" customHeight="1">
      <c r="A524" s="169">
        <v>27</v>
      </c>
      <c r="B524" s="156" t="s">
        <v>157</v>
      </c>
      <c r="C524" s="150" t="s">
        <v>31</v>
      </c>
      <c r="D524" s="48" t="s">
        <v>106</v>
      </c>
      <c r="E524" s="39">
        <f>E525+E526+E527</f>
        <v>393660.788</v>
      </c>
      <c r="F524" s="39">
        <f>F525+F526+F527</f>
        <v>397265.32400000002</v>
      </c>
      <c r="G524" s="39">
        <f t="shared" ref="G524" si="123">F524-E524</f>
        <v>3604.5360000000219</v>
      </c>
      <c r="H524" s="39">
        <f>H525+H526+H527</f>
        <v>395225.67</v>
      </c>
      <c r="I524" s="18">
        <f t="shared" ref="I524:I542" si="124">H524/F524*100</f>
        <v>99.486576381884248</v>
      </c>
      <c r="J524" s="52">
        <v>15</v>
      </c>
      <c r="K524" s="52">
        <v>15</v>
      </c>
      <c r="L524" s="124">
        <f t="shared" ref="L524" si="125">K524/J524*100</f>
        <v>100</v>
      </c>
      <c r="M524" s="52">
        <v>16</v>
      </c>
      <c r="N524" s="52">
        <v>16</v>
      </c>
      <c r="O524" s="52">
        <v>141</v>
      </c>
      <c r="P524" s="52">
        <v>141</v>
      </c>
      <c r="Q524" s="142" t="s">
        <v>143</v>
      </c>
    </row>
    <row r="525" spans="1:17" ht="22.5">
      <c r="A525" s="170"/>
      <c r="B525" s="156"/>
      <c r="C525" s="150"/>
      <c r="D525" s="57" t="s">
        <v>108</v>
      </c>
      <c r="E525" s="2">
        <v>0</v>
      </c>
      <c r="F525" s="2">
        <v>0</v>
      </c>
      <c r="G525" s="2">
        <f t="shared" si="118"/>
        <v>0</v>
      </c>
      <c r="H525" s="2">
        <f>H529+H533+H541</f>
        <v>0</v>
      </c>
      <c r="I525" s="17" t="s">
        <v>133</v>
      </c>
      <c r="J525" s="56">
        <v>4</v>
      </c>
      <c r="K525" s="56">
        <v>4</v>
      </c>
      <c r="L525" s="128"/>
      <c r="M525" s="52"/>
      <c r="N525" s="52"/>
      <c r="O525" s="52"/>
      <c r="P525" s="52"/>
      <c r="Q525" s="143"/>
    </row>
    <row r="526" spans="1:17" ht="24" customHeight="1">
      <c r="A526" s="170"/>
      <c r="B526" s="156"/>
      <c r="C526" s="150"/>
      <c r="D526" s="53" t="s">
        <v>107</v>
      </c>
      <c r="E526" s="2">
        <f>E530+E534+E538+E542</f>
        <v>393660.788</v>
      </c>
      <c r="F526" s="2">
        <f>F530+F534+F538+F542</f>
        <v>397265.32400000002</v>
      </c>
      <c r="G526" s="2">
        <f t="shared" si="118"/>
        <v>3604.5360000000219</v>
      </c>
      <c r="H526" s="2">
        <f>H530+H534+H538+H542</f>
        <v>395225.67</v>
      </c>
      <c r="I526" s="17">
        <f t="shared" si="124"/>
        <v>99.486576381884248</v>
      </c>
      <c r="J526" s="52"/>
      <c r="K526" s="52"/>
      <c r="L526" s="19"/>
      <c r="M526" s="52"/>
      <c r="N526" s="52"/>
      <c r="O526" s="52"/>
      <c r="P526" s="52"/>
      <c r="Q526" s="143"/>
    </row>
    <row r="527" spans="1:17" ht="2.25" hidden="1" customHeight="1">
      <c r="A527" s="170"/>
      <c r="B527" s="156"/>
      <c r="C527" s="150"/>
      <c r="D527" s="57" t="s">
        <v>119</v>
      </c>
      <c r="E527" s="61">
        <v>0</v>
      </c>
      <c r="F527" s="61">
        <v>0</v>
      </c>
      <c r="G527" s="61">
        <f t="shared" si="118"/>
        <v>0</v>
      </c>
      <c r="H527" s="61">
        <f>H531+H535</f>
        <v>0</v>
      </c>
      <c r="I527" s="73" t="s">
        <v>133</v>
      </c>
      <c r="J527" s="52"/>
      <c r="K527" s="52"/>
      <c r="L527" s="19"/>
      <c r="M527" s="52"/>
      <c r="N527" s="52"/>
      <c r="O527" s="52"/>
      <c r="P527" s="52"/>
      <c r="Q527" s="144"/>
    </row>
    <row r="528" spans="1:17" ht="15.75" customHeight="1">
      <c r="A528" s="181"/>
      <c r="B528" s="165" t="s">
        <v>158</v>
      </c>
      <c r="C528" s="151" t="s">
        <v>110</v>
      </c>
      <c r="D528" s="47" t="s">
        <v>106</v>
      </c>
      <c r="E528" s="2">
        <f>E529+E530+E531</f>
        <v>14321.15</v>
      </c>
      <c r="F528" s="2">
        <f>F529+F530+F531</f>
        <v>14321.15</v>
      </c>
      <c r="G528" s="2">
        <f t="shared" si="118"/>
        <v>0</v>
      </c>
      <c r="H528" s="2">
        <f>H529+H530+H531</f>
        <v>14317.718999999999</v>
      </c>
      <c r="I528" s="17">
        <f t="shared" si="124"/>
        <v>99.976042426760415</v>
      </c>
      <c r="J528" s="60">
        <v>3</v>
      </c>
      <c r="K528" s="60">
        <v>3</v>
      </c>
      <c r="L528" s="128">
        <f t="shared" ref="L528" si="126">K528/J528*100</f>
        <v>100</v>
      </c>
      <c r="M528" s="60">
        <v>5</v>
      </c>
      <c r="N528" s="60">
        <v>5</v>
      </c>
      <c r="O528" s="60">
        <v>55</v>
      </c>
      <c r="P528" s="60">
        <v>55</v>
      </c>
      <c r="Q528" s="58" t="s">
        <v>96</v>
      </c>
    </row>
    <row r="529" spans="1:17" ht="21.75" customHeight="1">
      <c r="A529" s="181"/>
      <c r="B529" s="165"/>
      <c r="C529" s="151"/>
      <c r="D529" s="57" t="s">
        <v>108</v>
      </c>
      <c r="E529" s="132">
        <v>0</v>
      </c>
      <c r="F529" s="132">
        <v>0</v>
      </c>
      <c r="G529" s="2">
        <f t="shared" si="118"/>
        <v>0</v>
      </c>
      <c r="H529" s="132">
        <v>0</v>
      </c>
      <c r="I529" s="17" t="s">
        <v>133</v>
      </c>
      <c r="J529" s="132"/>
      <c r="K529" s="132"/>
      <c r="L529" s="132"/>
      <c r="M529" s="132"/>
      <c r="N529" s="132"/>
      <c r="O529" s="132"/>
      <c r="P529" s="132"/>
      <c r="Q529" s="133"/>
    </row>
    <row r="530" spans="1:17" ht="15.75" customHeight="1">
      <c r="A530" s="181"/>
      <c r="B530" s="165"/>
      <c r="C530" s="151"/>
      <c r="D530" s="57" t="s">
        <v>107</v>
      </c>
      <c r="E530" s="2">
        <v>14321.15</v>
      </c>
      <c r="F530" s="2">
        <v>14321.15</v>
      </c>
      <c r="G530" s="2">
        <f t="shared" si="118"/>
        <v>0</v>
      </c>
      <c r="H530" s="2">
        <v>14317.718999999999</v>
      </c>
      <c r="I530" s="17">
        <f t="shared" si="124"/>
        <v>99.976042426760415</v>
      </c>
      <c r="J530" s="132"/>
      <c r="K530" s="132"/>
      <c r="L530" s="132"/>
      <c r="M530" s="132"/>
      <c r="N530" s="132"/>
      <c r="O530" s="132"/>
      <c r="P530" s="132"/>
      <c r="Q530" s="133"/>
    </row>
    <row r="531" spans="1:17" ht="22.5" customHeight="1">
      <c r="A531" s="181"/>
      <c r="B531" s="165"/>
      <c r="C531" s="151"/>
      <c r="D531" s="57" t="s">
        <v>119</v>
      </c>
      <c r="E531" s="132">
        <v>0</v>
      </c>
      <c r="F531" s="132">
        <v>0</v>
      </c>
      <c r="G531" s="2">
        <f t="shared" si="118"/>
        <v>0</v>
      </c>
      <c r="H531" s="132">
        <v>0</v>
      </c>
      <c r="I531" s="17" t="s">
        <v>133</v>
      </c>
      <c r="J531" s="132"/>
      <c r="K531" s="132"/>
      <c r="L531" s="132"/>
      <c r="M531" s="132"/>
      <c r="N531" s="132"/>
      <c r="O531" s="132"/>
      <c r="P531" s="132"/>
      <c r="Q531" s="133"/>
    </row>
    <row r="532" spans="1:17" ht="18.75" customHeight="1">
      <c r="A532" s="181"/>
      <c r="B532" s="165" t="s">
        <v>159</v>
      </c>
      <c r="C532" s="151" t="s">
        <v>166</v>
      </c>
      <c r="D532" s="47" t="s">
        <v>106</v>
      </c>
      <c r="E532" s="2">
        <v>474.73500000000001</v>
      </c>
      <c r="F532" s="56">
        <v>474.73500000000001</v>
      </c>
      <c r="G532" s="2">
        <f t="shared" si="118"/>
        <v>0</v>
      </c>
      <c r="H532" s="2">
        <f>H533+H534+H535</f>
        <v>474.66199999999998</v>
      </c>
      <c r="I532" s="17">
        <f t="shared" si="124"/>
        <v>99.984623000200102</v>
      </c>
      <c r="J532" s="56">
        <v>3</v>
      </c>
      <c r="K532" s="56">
        <v>3</v>
      </c>
      <c r="L532" s="128">
        <f t="shared" ref="L532" si="127">K532/J532*100</f>
        <v>100</v>
      </c>
      <c r="M532" s="56">
        <v>3</v>
      </c>
      <c r="N532" s="56">
        <v>3</v>
      </c>
      <c r="O532" s="56">
        <v>12</v>
      </c>
      <c r="P532" s="56">
        <v>12</v>
      </c>
      <c r="Q532" s="58" t="s">
        <v>96</v>
      </c>
    </row>
    <row r="533" spans="1:17" ht="21.75" customHeight="1">
      <c r="A533" s="181"/>
      <c r="B533" s="165"/>
      <c r="C533" s="151"/>
      <c r="D533" s="57" t="s">
        <v>108</v>
      </c>
      <c r="E533" s="132">
        <v>0</v>
      </c>
      <c r="F533" s="132">
        <v>0</v>
      </c>
      <c r="G533" s="2">
        <f t="shared" si="118"/>
        <v>0</v>
      </c>
      <c r="H533" s="132">
        <v>0</v>
      </c>
      <c r="I533" s="17" t="s">
        <v>133</v>
      </c>
      <c r="J533" s="56"/>
      <c r="K533" s="56"/>
      <c r="L533" s="56"/>
      <c r="M533" s="56"/>
      <c r="N533" s="56"/>
      <c r="O533" s="56"/>
      <c r="P533" s="56"/>
      <c r="Q533" s="58"/>
    </row>
    <row r="534" spans="1:17" ht="21" customHeight="1">
      <c r="A534" s="181"/>
      <c r="B534" s="165"/>
      <c r="C534" s="151"/>
      <c r="D534" s="53" t="s">
        <v>107</v>
      </c>
      <c r="E534" s="56">
        <v>474.73500000000001</v>
      </c>
      <c r="F534" s="56">
        <v>474.73500000000001</v>
      </c>
      <c r="G534" s="2">
        <f t="shared" si="118"/>
        <v>0</v>
      </c>
      <c r="H534" s="56">
        <v>474.66199999999998</v>
      </c>
      <c r="I534" s="17">
        <f t="shared" si="124"/>
        <v>99.984623000200102</v>
      </c>
      <c r="J534" s="56"/>
      <c r="K534" s="56"/>
      <c r="L534" s="56"/>
      <c r="M534" s="56"/>
      <c r="N534" s="56"/>
      <c r="O534" s="56"/>
      <c r="P534" s="56"/>
      <c r="Q534" s="58"/>
    </row>
    <row r="535" spans="1:17" ht="24" customHeight="1">
      <c r="A535" s="181"/>
      <c r="B535" s="165"/>
      <c r="C535" s="151"/>
      <c r="D535" s="57" t="s">
        <v>119</v>
      </c>
      <c r="E535" s="132">
        <v>0</v>
      </c>
      <c r="F535" s="132">
        <v>0</v>
      </c>
      <c r="G535" s="2">
        <f t="shared" si="118"/>
        <v>0</v>
      </c>
      <c r="H535" s="132">
        <v>0</v>
      </c>
      <c r="I535" s="17" t="s">
        <v>133</v>
      </c>
      <c r="J535" s="56"/>
      <c r="K535" s="56"/>
      <c r="L535" s="56"/>
      <c r="M535" s="56"/>
      <c r="N535" s="56"/>
      <c r="O535" s="56"/>
      <c r="P535" s="56"/>
      <c r="Q535" s="58"/>
    </row>
    <row r="536" spans="1:17" ht="21" customHeight="1">
      <c r="A536" s="181"/>
      <c r="B536" s="165" t="s">
        <v>160</v>
      </c>
      <c r="C536" s="151" t="s">
        <v>181</v>
      </c>
      <c r="D536" s="47" t="s">
        <v>106</v>
      </c>
      <c r="E536" s="2">
        <f>E537+E538+E539</f>
        <v>378354.90299999999</v>
      </c>
      <c r="F536" s="2">
        <f>F537+F538+F539</f>
        <v>381959.43900000001</v>
      </c>
      <c r="G536" s="2">
        <f t="shared" si="118"/>
        <v>3604.5360000000219</v>
      </c>
      <c r="H536" s="2">
        <f>H537+H538+H539</f>
        <v>379923.28899999999</v>
      </c>
      <c r="I536" s="17">
        <f t="shared" ref="I536" si="128">H536/F536*100</f>
        <v>99.466919837003942</v>
      </c>
      <c r="J536" s="56">
        <v>3</v>
      </c>
      <c r="K536" s="56">
        <v>3</v>
      </c>
      <c r="L536" s="128">
        <f t="shared" ref="L536" si="129">K536/J536*100</f>
        <v>100</v>
      </c>
      <c r="M536" s="56">
        <v>6</v>
      </c>
      <c r="N536" s="56">
        <v>6</v>
      </c>
      <c r="O536" s="56">
        <v>48</v>
      </c>
      <c r="P536" s="56">
        <v>48</v>
      </c>
      <c r="Q536" s="58" t="s">
        <v>96</v>
      </c>
    </row>
    <row r="537" spans="1:17" ht="21" customHeight="1">
      <c r="A537" s="181"/>
      <c r="B537" s="165"/>
      <c r="C537" s="151"/>
      <c r="D537" s="57" t="s">
        <v>108</v>
      </c>
      <c r="E537" s="132">
        <v>0</v>
      </c>
      <c r="F537" s="132">
        <v>0</v>
      </c>
      <c r="G537" s="2">
        <f t="shared" si="118"/>
        <v>0</v>
      </c>
      <c r="H537" s="132">
        <v>0</v>
      </c>
      <c r="I537" s="17" t="s">
        <v>133</v>
      </c>
      <c r="J537" s="56"/>
      <c r="K537" s="56"/>
      <c r="L537" s="56"/>
      <c r="M537" s="56"/>
      <c r="N537" s="56"/>
      <c r="O537" s="56"/>
      <c r="P537" s="56"/>
      <c r="Q537" s="58"/>
    </row>
    <row r="538" spans="1:17" ht="31.5" customHeight="1">
      <c r="A538" s="181"/>
      <c r="B538" s="165"/>
      <c r="C538" s="151"/>
      <c r="D538" s="53" t="s">
        <v>107</v>
      </c>
      <c r="E538" s="2">
        <v>378354.90299999999</v>
      </c>
      <c r="F538" s="2">
        <v>381959.43900000001</v>
      </c>
      <c r="G538" s="2">
        <f t="shared" si="118"/>
        <v>3604.5360000000219</v>
      </c>
      <c r="H538" s="2">
        <v>379923.28899999999</v>
      </c>
      <c r="I538" s="17">
        <f t="shared" ref="I538" si="130">H538/F538*100</f>
        <v>99.466919837003942</v>
      </c>
      <c r="J538" s="56"/>
      <c r="K538" s="56"/>
      <c r="L538" s="56"/>
      <c r="M538" s="56"/>
      <c r="N538" s="56"/>
      <c r="O538" s="56"/>
      <c r="P538" s="56"/>
      <c r="Q538" s="58"/>
    </row>
    <row r="539" spans="1:17" ht="4.5" hidden="1" customHeight="1">
      <c r="A539" s="181"/>
      <c r="B539" s="165"/>
      <c r="C539" s="151"/>
      <c r="D539" s="57" t="s">
        <v>119</v>
      </c>
      <c r="E539" s="132">
        <v>0</v>
      </c>
      <c r="F539" s="132">
        <v>0</v>
      </c>
      <c r="G539" s="2">
        <f t="shared" si="118"/>
        <v>0</v>
      </c>
      <c r="H539" s="132">
        <v>0</v>
      </c>
      <c r="I539" s="17" t="s">
        <v>133</v>
      </c>
      <c r="J539" s="56"/>
      <c r="K539" s="56"/>
      <c r="L539" s="56"/>
      <c r="M539" s="56"/>
      <c r="N539" s="56"/>
      <c r="O539" s="56"/>
      <c r="P539" s="56"/>
      <c r="Q539" s="58"/>
    </row>
    <row r="540" spans="1:17" ht="15" customHeight="1">
      <c r="A540" s="181"/>
      <c r="B540" s="165" t="s">
        <v>168</v>
      </c>
      <c r="C540" s="151" t="s">
        <v>110</v>
      </c>
      <c r="D540" s="47" t="s">
        <v>106</v>
      </c>
      <c r="E540" s="2">
        <f>E541+E542</f>
        <v>510</v>
      </c>
      <c r="F540" s="2">
        <f>F541+F542</f>
        <v>510</v>
      </c>
      <c r="G540" s="2">
        <f t="shared" si="118"/>
        <v>0</v>
      </c>
      <c r="H540" s="2">
        <f>H541+H542</f>
        <v>510</v>
      </c>
      <c r="I540" s="17">
        <f t="shared" si="124"/>
        <v>100</v>
      </c>
      <c r="J540" s="56">
        <v>2</v>
      </c>
      <c r="K540" s="56">
        <v>2</v>
      </c>
      <c r="L540" s="128">
        <f t="shared" ref="L540" si="131">K540/J540*100</f>
        <v>100</v>
      </c>
      <c r="M540" s="56">
        <v>2</v>
      </c>
      <c r="N540" s="56">
        <v>2</v>
      </c>
      <c r="O540" s="56">
        <v>26</v>
      </c>
      <c r="P540" s="56">
        <v>26</v>
      </c>
      <c r="Q540" s="58" t="s">
        <v>96</v>
      </c>
    </row>
    <row r="541" spans="1:17" ht="21" hidden="1" customHeight="1">
      <c r="A541" s="181"/>
      <c r="B541" s="165"/>
      <c r="C541" s="151"/>
      <c r="D541" s="57" t="s">
        <v>108</v>
      </c>
      <c r="E541" s="132">
        <v>0</v>
      </c>
      <c r="F541" s="132">
        <v>0</v>
      </c>
      <c r="G541" s="2">
        <f t="shared" si="118"/>
        <v>0</v>
      </c>
      <c r="H541" s="132">
        <v>0</v>
      </c>
      <c r="I541" s="17" t="s">
        <v>133</v>
      </c>
      <c r="J541" s="56"/>
      <c r="K541" s="56"/>
      <c r="L541" s="56"/>
      <c r="M541" s="56"/>
      <c r="N541" s="56"/>
      <c r="O541" s="56"/>
      <c r="P541" s="56"/>
      <c r="Q541" s="58"/>
    </row>
    <row r="542" spans="1:17" ht="32.25" customHeight="1">
      <c r="A542" s="182"/>
      <c r="B542" s="165"/>
      <c r="C542" s="151"/>
      <c r="D542" s="57" t="s">
        <v>107</v>
      </c>
      <c r="E542" s="2">
        <v>510</v>
      </c>
      <c r="F542" s="2">
        <v>510</v>
      </c>
      <c r="G542" s="2">
        <f t="shared" si="118"/>
        <v>0</v>
      </c>
      <c r="H542" s="132">
        <v>510</v>
      </c>
      <c r="I542" s="17">
        <f t="shared" si="124"/>
        <v>100</v>
      </c>
      <c r="J542" s="56"/>
      <c r="K542" s="56"/>
      <c r="L542" s="56"/>
      <c r="M542" s="56"/>
      <c r="N542" s="56"/>
      <c r="O542" s="56"/>
      <c r="P542" s="56"/>
      <c r="Q542" s="58"/>
    </row>
    <row r="543" spans="1:17" ht="22.5" hidden="1" customHeight="1">
      <c r="A543" s="5"/>
      <c r="B543" s="5"/>
      <c r="C543" s="5"/>
      <c r="D543" s="5"/>
      <c r="E543" s="7"/>
      <c r="F543" s="7"/>
      <c r="G543" s="7"/>
      <c r="H543" s="5"/>
      <c r="I543" s="5"/>
      <c r="J543" s="5"/>
      <c r="K543" s="5"/>
      <c r="L543" s="5"/>
      <c r="M543" s="5"/>
      <c r="N543" s="5"/>
      <c r="O543" s="5"/>
      <c r="P543" s="5"/>
      <c r="Q543" s="30"/>
    </row>
    <row r="544" spans="1:17" ht="22.5" hidden="1" customHeight="1">
      <c r="A544" s="5"/>
      <c r="B544" s="5"/>
      <c r="C544" s="5"/>
      <c r="D544" s="5"/>
      <c r="E544" s="7"/>
      <c r="F544" s="7"/>
      <c r="G544" s="7"/>
      <c r="H544" s="5"/>
      <c r="I544" s="5"/>
      <c r="J544" s="5"/>
      <c r="K544" s="5"/>
      <c r="L544" s="5"/>
      <c r="M544" s="5"/>
      <c r="N544" s="5"/>
      <c r="O544" s="5"/>
      <c r="P544" s="5"/>
      <c r="Q544" s="30"/>
    </row>
    <row r="545" spans="1:17" hidden="1">
      <c r="A545" s="5"/>
      <c r="B545" s="5"/>
      <c r="C545" s="5"/>
      <c r="D545" s="5"/>
      <c r="E545" s="7"/>
      <c r="F545" s="7"/>
      <c r="G545" s="7"/>
      <c r="H545" s="5"/>
      <c r="I545" s="5"/>
      <c r="J545" s="5"/>
      <c r="K545" s="5"/>
      <c r="L545" s="5"/>
      <c r="M545" s="5"/>
      <c r="N545" s="5"/>
      <c r="O545" s="5"/>
      <c r="P545" s="5"/>
      <c r="Q545" s="30"/>
    </row>
    <row r="546" spans="1:17" hidden="1">
      <c r="A546" s="5"/>
      <c r="B546" s="5"/>
      <c r="C546" s="5"/>
      <c r="D546" s="5"/>
      <c r="E546" s="7"/>
      <c r="F546" s="7"/>
      <c r="G546" s="7"/>
      <c r="H546" s="5"/>
      <c r="I546" s="5"/>
      <c r="J546" s="5"/>
      <c r="K546" s="5"/>
      <c r="L546" s="5"/>
      <c r="M546" s="5"/>
      <c r="N546" s="5"/>
      <c r="O546" s="5"/>
      <c r="P546" s="5"/>
      <c r="Q546" s="30"/>
    </row>
    <row r="547" spans="1:17" hidden="1">
      <c r="A547" s="5"/>
      <c r="B547" s="5"/>
      <c r="C547" s="5"/>
      <c r="D547" s="5"/>
      <c r="E547" s="7"/>
      <c r="F547" s="7"/>
      <c r="G547" s="7"/>
      <c r="H547" s="5"/>
      <c r="I547" s="5"/>
      <c r="J547" s="5"/>
      <c r="K547" s="5"/>
      <c r="L547" s="5"/>
      <c r="M547" s="5"/>
      <c r="N547" s="5"/>
      <c r="O547" s="5"/>
      <c r="P547" s="5"/>
      <c r="Q547" s="30"/>
    </row>
    <row r="548" spans="1:17" hidden="1">
      <c r="A548" s="5"/>
      <c r="B548" s="34"/>
      <c r="C548" s="35"/>
      <c r="D548" s="22"/>
      <c r="E548" s="36"/>
      <c r="F548" s="36"/>
      <c r="G548" s="36"/>
      <c r="H548" s="22"/>
      <c r="I548" s="22"/>
      <c r="J548" s="22"/>
      <c r="K548" s="22"/>
      <c r="L548" s="22"/>
      <c r="M548" s="22"/>
      <c r="N548" s="22"/>
      <c r="O548" s="22"/>
      <c r="P548" s="22"/>
      <c r="Q548" s="1"/>
    </row>
    <row r="549" spans="1:17" hidden="1">
      <c r="A549" s="5"/>
      <c r="B549" s="34"/>
      <c r="C549" s="35"/>
      <c r="D549" s="22"/>
      <c r="E549" s="37"/>
      <c r="F549" s="37"/>
      <c r="G549" s="37"/>
      <c r="H549" s="134"/>
      <c r="I549" s="22"/>
      <c r="J549" s="22"/>
      <c r="K549" s="22"/>
      <c r="L549" s="22"/>
      <c r="M549" s="22"/>
      <c r="N549" s="22"/>
      <c r="O549" s="22"/>
      <c r="P549" s="22"/>
      <c r="Q549" s="1"/>
    </row>
    <row r="550" spans="1:17" ht="25.5" customHeight="1">
      <c r="A550" s="5"/>
      <c r="B550" s="16" t="s">
        <v>102</v>
      </c>
      <c r="C550" s="38" t="s">
        <v>96</v>
      </c>
      <c r="D550" s="38" t="s">
        <v>96</v>
      </c>
      <c r="E550" s="39">
        <f>(E6+E50+E79+E83+E111+E126+E146+E151+E171+E187+E211+E236+E256+E280+E295+E334+E346+E366+E385+E436+E439+E460+E480+E495+E507+E514+E524)</f>
        <v>89338640.866000041</v>
      </c>
      <c r="F550" s="39">
        <f>F6+F50+F79+F83+F111+F126+F146+F151+F171+F187+F211+F236+F256+F280+F295+F334+F346+F366+F385+F436+F439+F460+F480+F495+F507+F514+F524</f>
        <v>90255466.925000012</v>
      </c>
      <c r="G550" s="21">
        <f t="shared" ref="G550:G555" si="132">F550-E550</f>
        <v>916826.05899997056</v>
      </c>
      <c r="H550" s="39">
        <f>H6+H50+H79+H83+H111+H126+H146+H151+H171+H187+H211+H236+H256+H280+H295+H334+H346+H366+H385+H436+H439+H460+H480+H495+H507+H514+H524</f>
        <v>92223299.144000009</v>
      </c>
      <c r="I550" s="18">
        <f t="shared" ref="I550:I555" si="133">H550/F550*100</f>
        <v>102.18029143944844</v>
      </c>
      <c r="J550" s="40">
        <f>J6+J50+J79+J83+J111+J126+J146+J151+J171+J187+J211+J236+J256+J280+J295+J334+J346+J366+J385+J436+J439+J460+J480+J495+J507+J514+J524</f>
        <v>890</v>
      </c>
      <c r="K550" s="40">
        <f>K6+K50+K79+K83+K111+K126+K146+K151+K171+K187+K211+K236+K256+K280+K295+K334+K346+K366+K385+K436+K439+K460+K480+K495+K507+K514+K524</f>
        <v>813</v>
      </c>
      <c r="L550" s="18">
        <f>K550/J550*100</f>
        <v>91.348314606741582</v>
      </c>
      <c r="M550" s="40">
        <f>M6+M50+M79+M83+M111+M126+M146+M151+M171+M187+M211+M236+M256+M280+M295+M334+M346+M366+M385+M436+M439+M460+M480+M495+M507+M514+M524</f>
        <v>399</v>
      </c>
      <c r="N550" s="40">
        <f>N6+N50+N79+N83+N111+N126+N146+N151+N171+N187+N211+N236+N256+N280+N295+N334+N346+N366+N385+N436+N439+N460+N480+N495+N507+N514+N524</f>
        <v>393</v>
      </c>
      <c r="O550" s="40">
        <f>O6+O50+O79+O83+O111+O126+O146+O151+O171+O187+O211+O236+O256+O280+O295+O334+O346+O366+O385+O436+O439+O460+O480+O495+O507+O514+O524</f>
        <v>940</v>
      </c>
      <c r="P550" s="40">
        <f>P6+P50+P79+P83+P111+P126+P146+P151+P171+P187+P211+P236+P256+P280+P295+P334+P346+P366+P385+P436+P439+P460+P480+P495+P507+P514+P524</f>
        <v>930</v>
      </c>
      <c r="Q550" s="31"/>
    </row>
    <row r="551" spans="1:17" ht="15.75">
      <c r="A551" s="23"/>
      <c r="B551" s="12" t="s">
        <v>97</v>
      </c>
      <c r="C551" s="47" t="s">
        <v>96</v>
      </c>
      <c r="D551" s="47" t="s">
        <v>96</v>
      </c>
      <c r="E551" s="2">
        <f>(E7+E51+E80+E84+E112+E127+E147+E152+E172+E212+E237+E257+E296+E347+E367+E386+E437+E440+E461)</f>
        <v>12891399.732000001</v>
      </c>
      <c r="F551" s="2">
        <f>F7+F51+F80+F84+F112+F127+F147+F152+F172+F188+F212+F237+F257+F281+F296+F335+F347+F367+F386+F437+F440+F461+F481+F496+F515+F525</f>
        <v>13643443.334999999</v>
      </c>
      <c r="G551" s="6">
        <f t="shared" si="132"/>
        <v>752043.60299999826</v>
      </c>
      <c r="H551" s="2">
        <f>H7+H51+H80+H84+H112+H127+H147+H152+H172+H188+H212+H237+H257+H281+H296+H335+H347+H367+H386+H437+H440+H461+H481+H496+H515+H525</f>
        <v>13358199.347000003</v>
      </c>
      <c r="I551" s="17">
        <f t="shared" si="133"/>
        <v>97.909296201874128</v>
      </c>
      <c r="J551" s="5"/>
      <c r="K551" s="24"/>
      <c r="L551" s="19"/>
      <c r="M551" s="5"/>
      <c r="N551" s="5"/>
      <c r="O551" s="5"/>
      <c r="P551" s="5"/>
      <c r="Q551" s="32"/>
    </row>
    <row r="552" spans="1:17" ht="15.75">
      <c r="A552" s="23"/>
      <c r="B552" s="12" t="s">
        <v>98</v>
      </c>
      <c r="C552" s="47" t="s">
        <v>96</v>
      </c>
      <c r="D552" s="47" t="s">
        <v>96</v>
      </c>
      <c r="E552" s="2">
        <f>E8+E52+E81+E85+E113+E128+E148+E153+E173+E189+E213+E238+E258+E282+E297+E336+E348+E368+E387+E438+E441+E462+E482+E497+E508+E516+E526</f>
        <v>51099293.678000011</v>
      </c>
      <c r="F552" s="2">
        <f>F8+F52+F81+F85+F113+F128+F148+F153+F173+F189+F213+F238+F258+F282+F297+F336+F348+F368+F387+F438+F441+F462+F482+F497+F508+F516+F526</f>
        <v>51243664.581</v>
      </c>
      <c r="G552" s="6">
        <f t="shared" si="132"/>
        <v>144370.90299998969</v>
      </c>
      <c r="H552" s="2">
        <f>H8+H52+H81+H85+H113+H128+H148+H153+H173+H189+H213+H238+H258+H282+H297+H336+H348+H368+H387+H438+H441+H462+H482+H497+H508+H516+H526</f>
        <v>50235785.417000003</v>
      </c>
      <c r="I552" s="17">
        <f t="shared" si="133"/>
        <v>98.033163372992462</v>
      </c>
      <c r="J552" s="5"/>
      <c r="K552" s="5"/>
      <c r="L552" s="19"/>
      <c r="M552" s="5"/>
      <c r="N552" s="5"/>
      <c r="O552" s="5"/>
      <c r="P552" s="5"/>
      <c r="Q552" s="33"/>
    </row>
    <row r="553" spans="1:17" ht="15" customHeight="1">
      <c r="A553" s="23"/>
      <c r="B553" s="12" t="s">
        <v>99</v>
      </c>
      <c r="C553" s="47" t="s">
        <v>96</v>
      </c>
      <c r="D553" s="47" t="s">
        <v>96</v>
      </c>
      <c r="E553" s="2">
        <f>(E82+E129+E149+E214+E239+E260+E369+E388+E442+E484)</f>
        <v>837044.04700000002</v>
      </c>
      <c r="F553" s="2">
        <f>F54+F82+F129+F149+F214+F239+F260+F283+F298+F369+F388+F442+F484</f>
        <v>837044.04700000002</v>
      </c>
      <c r="G553" s="6">
        <f t="shared" si="132"/>
        <v>0</v>
      </c>
      <c r="H553" s="2">
        <f>H54+H82+H129+H149+H214+H239+H260+H283+H298+H369+H388+H442+H484</f>
        <v>809001.98200000019</v>
      </c>
      <c r="I553" s="17">
        <f t="shared" si="133"/>
        <v>96.64986984848602</v>
      </c>
      <c r="J553" s="5"/>
      <c r="K553" s="5"/>
      <c r="L553" s="19"/>
      <c r="M553" s="5"/>
      <c r="N553" s="5"/>
      <c r="O553" s="5"/>
      <c r="P553" s="5"/>
      <c r="Q553" s="33"/>
    </row>
    <row r="554" spans="1:17" ht="14.25" customHeight="1">
      <c r="A554" s="23"/>
      <c r="B554" s="12" t="s">
        <v>100</v>
      </c>
      <c r="C554" s="47" t="s">
        <v>96</v>
      </c>
      <c r="D554" s="47" t="s">
        <v>96</v>
      </c>
      <c r="E554" s="2">
        <f>E527+E517+E498+E483+E463+E389+E370+E349+E337+E299+E284+E259+E240+E215+E150+E174+E130+E86+E53</f>
        <v>11034365.808999998</v>
      </c>
      <c r="F554" s="2">
        <f>F527+F517+F498+F483+F463+F389+F370+F349+F337+F299+F284+F259+F240+F215+F150+F174+F130+F86+F53</f>
        <v>11034365.808999998</v>
      </c>
      <c r="G554" s="6">
        <f t="shared" si="132"/>
        <v>0</v>
      </c>
      <c r="H554" s="2">
        <f>H527+H517+H498+H483+H463+H389+H370+H349+H337+H299+H284+H259+H240+H215+H150+H174+H130+H86+H53</f>
        <v>14407748.018999999</v>
      </c>
      <c r="I554" s="17">
        <f t="shared" si="133"/>
        <v>130.57160029304592</v>
      </c>
      <c r="J554" s="5"/>
      <c r="K554" s="5"/>
      <c r="L554" s="19"/>
      <c r="M554" s="5"/>
      <c r="N554" s="5"/>
      <c r="O554" s="5"/>
      <c r="P554" s="5"/>
      <c r="Q554" s="33"/>
    </row>
    <row r="555" spans="1:17" ht="18" customHeight="1">
      <c r="A555" s="23"/>
      <c r="B555" s="13" t="s">
        <v>101</v>
      </c>
      <c r="C555" s="47" t="s">
        <v>96</v>
      </c>
      <c r="D555" s="47" t="s">
        <v>96</v>
      </c>
      <c r="E555" s="2">
        <f>E9</f>
        <v>13476537.6</v>
      </c>
      <c r="F555" s="2">
        <f>F9</f>
        <v>13496949.153000001</v>
      </c>
      <c r="G555" s="6">
        <f t="shared" si="132"/>
        <v>20411.553000001237</v>
      </c>
      <c r="H555" s="2">
        <f>H9</f>
        <v>13412564.379000001</v>
      </c>
      <c r="I555" s="17">
        <f t="shared" si="133"/>
        <v>99.374786308791542</v>
      </c>
      <c r="J555" s="5"/>
      <c r="K555" s="5"/>
      <c r="L555" s="19"/>
      <c r="M555" s="5"/>
      <c r="N555" s="5"/>
      <c r="O555" s="5"/>
      <c r="P555" s="5"/>
      <c r="Q555" s="33"/>
    </row>
    <row r="557" spans="1:17" s="42" customFormat="1" ht="18.75" hidden="1">
      <c r="B557" s="43"/>
      <c r="C557" s="44"/>
      <c r="E557" s="49">
        <f>SUM(E551:E555)</f>
        <v>89338640.865999997</v>
      </c>
      <c r="F557" s="49">
        <f>SUM(F551:F555)</f>
        <v>90255466.924999997</v>
      </c>
      <c r="H557" s="28">
        <f>SUM(H551:H555)</f>
        <v>92223299.143999994</v>
      </c>
    </row>
    <row r="558" spans="1:17" s="42" customFormat="1" ht="18.75" hidden="1">
      <c r="B558" s="43"/>
      <c r="C558" s="44"/>
    </row>
    <row r="559" spans="1:17" s="42" customFormat="1" ht="18.75">
      <c r="B559" s="43"/>
      <c r="C559" s="44"/>
    </row>
    <row r="560" spans="1:17" s="25" customFormat="1" ht="15.75" hidden="1">
      <c r="B560" s="26"/>
      <c r="C560" s="27"/>
      <c r="E560" s="28">
        <f>SUM(E551:E555)</f>
        <v>89338640.865999997</v>
      </c>
      <c r="F560" s="28">
        <f>SUM(F551:F555)</f>
        <v>90255466.924999997</v>
      </c>
      <c r="G560" s="28">
        <f>SUM(G551:G555)</f>
        <v>916826.05899998918</v>
      </c>
      <c r="H560" s="28">
        <f>SUM(H551:H555)</f>
        <v>92223299.143999994</v>
      </c>
      <c r="I560" s="29"/>
    </row>
    <row r="576" spans="5:8">
      <c r="E576" s="45"/>
      <c r="F576" s="136"/>
      <c r="G576" s="45"/>
      <c r="H576" s="45"/>
    </row>
    <row r="577" spans="5:8">
      <c r="E577" s="45"/>
      <c r="F577" s="137"/>
      <c r="G577" s="45"/>
      <c r="H577" s="45"/>
    </row>
    <row r="578" spans="5:8">
      <c r="E578" s="45"/>
      <c r="F578" s="137"/>
      <c r="G578" s="45"/>
      <c r="H578" s="45"/>
    </row>
    <row r="579" spans="5:8">
      <c r="E579" s="45"/>
      <c r="F579" s="137"/>
      <c r="G579" s="45"/>
      <c r="H579" s="45"/>
    </row>
    <row r="580" spans="5:8">
      <c r="E580" s="45"/>
      <c r="F580" s="137"/>
      <c r="G580" s="45"/>
      <c r="H580" s="45"/>
    </row>
    <row r="581" spans="5:8">
      <c r="E581" s="45"/>
      <c r="F581" s="136"/>
      <c r="G581" s="45"/>
      <c r="H581" s="45"/>
    </row>
    <row r="582" spans="5:8">
      <c r="E582" s="45"/>
      <c r="F582" s="45"/>
      <c r="G582" s="45"/>
      <c r="H582" s="45"/>
    </row>
  </sheetData>
  <mergeCells count="319">
    <mergeCell ref="A280:A294"/>
    <mergeCell ref="C107:C110"/>
    <mergeCell ref="A50:A78"/>
    <mergeCell ref="C83:C86"/>
    <mergeCell ref="B111:B113"/>
    <mergeCell ref="C30:C33"/>
    <mergeCell ref="C55:C59"/>
    <mergeCell ref="Q126:Q130"/>
    <mergeCell ref="Q50:Q53"/>
    <mergeCell ref="C42:C45"/>
    <mergeCell ref="B42:B45"/>
    <mergeCell ref="Q83:Q86"/>
    <mergeCell ref="B141:B145"/>
    <mergeCell ref="C141:C145"/>
    <mergeCell ref="C151:C154"/>
    <mergeCell ref="C159:C162"/>
    <mergeCell ref="B163:B166"/>
    <mergeCell ref="Q146:Q150"/>
    <mergeCell ref="B155:B158"/>
    <mergeCell ref="Q151:Q154"/>
    <mergeCell ref="B50:B54"/>
    <mergeCell ref="C50:C54"/>
    <mergeCell ref="B60:B64"/>
    <mergeCell ref="B34:B37"/>
    <mergeCell ref="B10:B13"/>
    <mergeCell ref="Q3:Q4"/>
    <mergeCell ref="A514:A523"/>
    <mergeCell ref="A524:A542"/>
    <mergeCell ref="B46:B49"/>
    <mergeCell ref="B146:B150"/>
    <mergeCell ref="C146:C150"/>
    <mergeCell ref="A111:A125"/>
    <mergeCell ref="B75:B78"/>
    <mergeCell ref="C75:C78"/>
    <mergeCell ref="A83:A110"/>
    <mergeCell ref="B91:B94"/>
    <mergeCell ref="C91:C94"/>
    <mergeCell ref="B95:B98"/>
    <mergeCell ref="C95:C98"/>
    <mergeCell ref="B99:B102"/>
    <mergeCell ref="C99:C102"/>
    <mergeCell ref="C87:C90"/>
    <mergeCell ref="B107:B110"/>
    <mergeCell ref="B175:B178"/>
    <mergeCell ref="C175:C178"/>
    <mergeCell ref="B179:B182"/>
    <mergeCell ref="C275:C279"/>
    <mergeCell ref="A236:A255"/>
    <mergeCell ref="A1:Q1"/>
    <mergeCell ref="B6:B9"/>
    <mergeCell ref="B3:B4"/>
    <mergeCell ref="C3:C4"/>
    <mergeCell ref="E3:I3"/>
    <mergeCell ref="A3:A4"/>
    <mergeCell ref="J3:L3"/>
    <mergeCell ref="M3:N3"/>
    <mergeCell ref="C6:C9"/>
    <mergeCell ref="D3:D4"/>
    <mergeCell ref="A6:A49"/>
    <mergeCell ref="B14:B17"/>
    <mergeCell ref="C14:C17"/>
    <mergeCell ref="B22:B25"/>
    <mergeCell ref="C22:C25"/>
    <mergeCell ref="C26:C29"/>
    <mergeCell ref="C46:C49"/>
    <mergeCell ref="B18:B21"/>
    <mergeCell ref="C18:C21"/>
    <mergeCell ref="Q6:Q9"/>
    <mergeCell ref="O3:P3"/>
    <mergeCell ref="C10:C13"/>
    <mergeCell ref="B26:B29"/>
    <mergeCell ref="B30:B33"/>
    <mergeCell ref="C34:C37"/>
    <mergeCell ref="B38:B41"/>
    <mergeCell ref="C38:C41"/>
    <mergeCell ref="C60:C64"/>
    <mergeCell ref="B117:B119"/>
    <mergeCell ref="C117:C119"/>
    <mergeCell ref="B120:B122"/>
    <mergeCell ref="Q79:Q82"/>
    <mergeCell ref="C103:C106"/>
    <mergeCell ref="C120:C122"/>
    <mergeCell ref="B123:B125"/>
    <mergeCell ref="B55:B59"/>
    <mergeCell ref="C126:C130"/>
    <mergeCell ref="C191:C194"/>
    <mergeCell ref="A256:A279"/>
    <mergeCell ref="B226:B230"/>
    <mergeCell ref="C226:C230"/>
    <mergeCell ref="A211:A235"/>
    <mergeCell ref="Q171:Q174"/>
    <mergeCell ref="Q111:Q113"/>
    <mergeCell ref="B83:B86"/>
    <mergeCell ref="B65:B69"/>
    <mergeCell ref="C65:C69"/>
    <mergeCell ref="B70:B74"/>
    <mergeCell ref="C70:C74"/>
    <mergeCell ref="C123:C125"/>
    <mergeCell ref="B114:B116"/>
    <mergeCell ref="C114:C116"/>
    <mergeCell ref="B171:B174"/>
    <mergeCell ref="C171:C174"/>
    <mergeCell ref="B167:B170"/>
    <mergeCell ref="C167:C170"/>
    <mergeCell ref="C111:C113"/>
    <mergeCell ref="B87:B90"/>
    <mergeCell ref="C163:C166"/>
    <mergeCell ref="B103:B106"/>
    <mergeCell ref="A207:A210"/>
    <mergeCell ref="C246:C250"/>
    <mergeCell ref="B290:B294"/>
    <mergeCell ref="B390:B393"/>
    <mergeCell ref="A126:A145"/>
    <mergeCell ref="A151:A166"/>
    <mergeCell ref="C199:C202"/>
    <mergeCell ref="C183:C186"/>
    <mergeCell ref="B131:B135"/>
    <mergeCell ref="C131:C135"/>
    <mergeCell ref="B126:B130"/>
    <mergeCell ref="B136:B140"/>
    <mergeCell ref="C136:C140"/>
    <mergeCell ref="B183:B186"/>
    <mergeCell ref="B195:B198"/>
    <mergeCell ref="C195:C198"/>
    <mergeCell ref="B199:B202"/>
    <mergeCell ref="B187:B190"/>
    <mergeCell ref="C187:C190"/>
    <mergeCell ref="C179:C182"/>
    <mergeCell ref="A187:A206"/>
    <mergeCell ref="C203:C206"/>
    <mergeCell ref="A346:A365"/>
    <mergeCell ref="B216:B220"/>
    <mergeCell ref="B191:B194"/>
    <mergeCell ref="A167:A169"/>
    <mergeCell ref="B151:B154"/>
    <mergeCell ref="A146:A150"/>
    <mergeCell ref="A171:A186"/>
    <mergeCell ref="C424:C427"/>
    <mergeCell ref="C410:C414"/>
    <mergeCell ref="A342:A345"/>
    <mergeCell ref="C155:C158"/>
    <mergeCell ref="B159:B162"/>
    <mergeCell ref="B280:B284"/>
    <mergeCell ref="C280:C284"/>
    <mergeCell ref="B261:B265"/>
    <mergeCell ref="C261:C265"/>
    <mergeCell ref="B231:B235"/>
    <mergeCell ref="C231:C235"/>
    <mergeCell ref="B241:B245"/>
    <mergeCell ref="C241:C245"/>
    <mergeCell ref="B324:B328"/>
    <mergeCell ref="C334:C337"/>
    <mergeCell ref="B295:B299"/>
    <mergeCell ref="C295:C299"/>
    <mergeCell ref="B350:B353"/>
    <mergeCell ref="B432:B435"/>
    <mergeCell ref="C432:C435"/>
    <mergeCell ref="B410:B414"/>
    <mergeCell ref="B415:B418"/>
    <mergeCell ref="C415:C418"/>
    <mergeCell ref="B419:B422"/>
    <mergeCell ref="C419:C422"/>
    <mergeCell ref="B346:B349"/>
    <mergeCell ref="C346:C349"/>
    <mergeCell ref="C428:C431"/>
    <mergeCell ref="B305:B309"/>
    <mergeCell ref="C305:C309"/>
    <mergeCell ref="C457:C459"/>
    <mergeCell ref="B443:B445"/>
    <mergeCell ref="C443:C445"/>
    <mergeCell ref="B446:B449"/>
    <mergeCell ref="C446:C449"/>
    <mergeCell ref="A439:A459"/>
    <mergeCell ref="C436:C438"/>
    <mergeCell ref="C350:C353"/>
    <mergeCell ref="B354:B357"/>
    <mergeCell ref="C371:C375"/>
    <mergeCell ref="B376:B380"/>
    <mergeCell ref="B362:B365"/>
    <mergeCell ref="C362:C365"/>
    <mergeCell ref="B358:B361"/>
    <mergeCell ref="C358:C361"/>
    <mergeCell ref="A366:A384"/>
    <mergeCell ref="A385:A435"/>
    <mergeCell ref="B402:B405"/>
    <mergeCell ref="C402:C405"/>
    <mergeCell ref="B406:B409"/>
    <mergeCell ref="C406:C409"/>
    <mergeCell ref="B424:B427"/>
    <mergeCell ref="C256:C260"/>
    <mergeCell ref="B236:B240"/>
    <mergeCell ref="A460:A479"/>
    <mergeCell ref="B436:B438"/>
    <mergeCell ref="C468:C471"/>
    <mergeCell ref="B472:B475"/>
    <mergeCell ref="C472:C475"/>
    <mergeCell ref="A436:A438"/>
    <mergeCell ref="B439:B442"/>
    <mergeCell ref="C439:C442"/>
    <mergeCell ref="A295:A333"/>
    <mergeCell ref="C342:C345"/>
    <mergeCell ref="B342:B345"/>
    <mergeCell ref="A334:A341"/>
    <mergeCell ref="B314:B318"/>
    <mergeCell ref="C314:C318"/>
    <mergeCell ref="B319:B323"/>
    <mergeCell ref="C319:C323"/>
    <mergeCell ref="C329:C333"/>
    <mergeCell ref="B334:B337"/>
    <mergeCell ref="B329:B333"/>
    <mergeCell ref="C324:C328"/>
    <mergeCell ref="B300:B304"/>
    <mergeCell ref="C300:C304"/>
    <mergeCell ref="Q439:Q442"/>
    <mergeCell ref="Q187:Q190"/>
    <mergeCell ref="Q385:Q389"/>
    <mergeCell ref="C216:C220"/>
    <mergeCell ref="B221:B225"/>
    <mergeCell ref="C221:C225"/>
    <mergeCell ref="Q236:Q240"/>
    <mergeCell ref="Q256:Q260"/>
    <mergeCell ref="Q280:Q284"/>
    <mergeCell ref="B203:B206"/>
    <mergeCell ref="C285:C289"/>
    <mergeCell ref="B338:B341"/>
    <mergeCell ref="C338:C341"/>
    <mergeCell ref="Q334:Q337"/>
    <mergeCell ref="B207:B210"/>
    <mergeCell ref="C207:C210"/>
    <mergeCell ref="B428:B431"/>
    <mergeCell ref="Q295:Q299"/>
    <mergeCell ref="C251:C255"/>
    <mergeCell ref="Q346:Q349"/>
    <mergeCell ref="C354:C357"/>
    <mergeCell ref="C290:C294"/>
    <mergeCell ref="B266:B269"/>
    <mergeCell ref="C266:C269"/>
    <mergeCell ref="Q211:Q215"/>
    <mergeCell ref="B256:B260"/>
    <mergeCell ref="B476:B479"/>
    <mergeCell ref="C376:C380"/>
    <mergeCell ref="B532:B535"/>
    <mergeCell ref="C532:C535"/>
    <mergeCell ref="B540:B542"/>
    <mergeCell ref="C540:C542"/>
    <mergeCell ref="B528:B531"/>
    <mergeCell ref="C528:C531"/>
    <mergeCell ref="B464:B467"/>
    <mergeCell ref="C464:C467"/>
    <mergeCell ref="B468:B471"/>
    <mergeCell ref="C476:C479"/>
    <mergeCell ref="B485:B489"/>
    <mergeCell ref="C507:C508"/>
    <mergeCell ref="B507:B508"/>
    <mergeCell ref="B514:B517"/>
    <mergeCell ref="B490:B494"/>
    <mergeCell ref="C490:C494"/>
    <mergeCell ref="B522:B523"/>
    <mergeCell ref="C522:C523"/>
    <mergeCell ref="B524:B527"/>
    <mergeCell ref="B536:B539"/>
    <mergeCell ref="C536:C539"/>
    <mergeCell ref="B499:B502"/>
    <mergeCell ref="A495:A506"/>
    <mergeCell ref="C495:C498"/>
    <mergeCell ref="A507:A513"/>
    <mergeCell ref="C524:C527"/>
    <mergeCell ref="A480:A494"/>
    <mergeCell ref="Q524:Q527"/>
    <mergeCell ref="Q514:Q517"/>
    <mergeCell ref="C499:C502"/>
    <mergeCell ref="A79:A82"/>
    <mergeCell ref="B79:B82"/>
    <mergeCell ref="C79:C82"/>
    <mergeCell ref="B394:B397"/>
    <mergeCell ref="C394:C397"/>
    <mergeCell ref="B398:B401"/>
    <mergeCell ref="C398:C401"/>
    <mergeCell ref="B480:B484"/>
    <mergeCell ref="C480:C484"/>
    <mergeCell ref="C390:C393"/>
    <mergeCell ref="B385:B389"/>
    <mergeCell ref="B366:B370"/>
    <mergeCell ref="B381:B384"/>
    <mergeCell ref="C211:C215"/>
    <mergeCell ref="B211:B215"/>
    <mergeCell ref="B251:B255"/>
    <mergeCell ref="B246:B250"/>
    <mergeCell ref="B310:B313"/>
    <mergeCell ref="C310:C313"/>
    <mergeCell ref="B285:B289"/>
    <mergeCell ref="C236:C240"/>
    <mergeCell ref="B270:B274"/>
    <mergeCell ref="C270:C274"/>
    <mergeCell ref="B275:B279"/>
    <mergeCell ref="Q460:Q463"/>
    <mergeCell ref="Q495:Q498"/>
    <mergeCell ref="Q507:Q508"/>
    <mergeCell ref="Q366:Q369"/>
    <mergeCell ref="C366:C370"/>
    <mergeCell ref="B371:B375"/>
    <mergeCell ref="C514:C517"/>
    <mergeCell ref="B518:B521"/>
    <mergeCell ref="C518:C521"/>
    <mergeCell ref="Q480:Q484"/>
    <mergeCell ref="Q436:Q438"/>
    <mergeCell ref="C485:C489"/>
    <mergeCell ref="C385:C389"/>
    <mergeCell ref="C460:C463"/>
    <mergeCell ref="B460:B463"/>
    <mergeCell ref="B450:B452"/>
    <mergeCell ref="C450:C452"/>
    <mergeCell ref="B453:B456"/>
    <mergeCell ref="C453:C456"/>
    <mergeCell ref="B457:B459"/>
    <mergeCell ref="B503:B506"/>
    <mergeCell ref="C503:C506"/>
    <mergeCell ref="C381:C384"/>
    <mergeCell ref="B495:B498"/>
  </mergeCells>
  <pageMargins left="0.19685039370078741" right="0.15748031496062992" top="0.55118110236220474" bottom="0.31666666666666665" header="0.35433070866141736" footer="0.31496062992125984"/>
  <pageSetup paperSize="9" scale="80" orientation="landscape" r:id="rId1"/>
  <headerFooter differentFirst="1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Максим</dc:creator>
  <cp:lastModifiedBy>Svetlana</cp:lastModifiedBy>
  <cp:lastPrinted>2020-04-10T15:34:54Z</cp:lastPrinted>
  <dcterms:created xsi:type="dcterms:W3CDTF">2016-01-25T11:04:51Z</dcterms:created>
  <dcterms:modified xsi:type="dcterms:W3CDTF">2020-04-10T15:38:22Z</dcterms:modified>
</cp:coreProperties>
</file>