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  <definedName name="_xlnm.Print_Area" localSheetId="0">Лист1!$A$1:$Q$530</definedName>
  </definedNames>
  <calcPr calcId="125725"/>
</workbook>
</file>

<file path=xl/calcChain.xml><?xml version="1.0" encoding="utf-8"?>
<calcChain xmlns="http://schemas.openxmlformats.org/spreadsheetml/2006/main">
  <c r="F200" i="1"/>
  <c r="F202"/>
  <c r="F216"/>
  <c r="F208"/>
  <c r="F204"/>
  <c r="H282"/>
  <c r="H280"/>
  <c r="E288"/>
  <c r="E284"/>
  <c r="E280"/>
  <c r="F280"/>
  <c r="F282"/>
  <c r="F284"/>
  <c r="F288"/>
  <c r="L525"/>
  <c r="K525"/>
  <c r="M525"/>
  <c r="N525"/>
  <c r="O525"/>
  <c r="P525"/>
  <c r="J525"/>
  <c r="L379"/>
  <c r="L94"/>
  <c r="G299"/>
  <c r="G237"/>
  <c r="F235"/>
  <c r="H96"/>
  <c r="H95"/>
  <c r="H94" s="1"/>
  <c r="I94" s="1"/>
  <c r="H118"/>
  <c r="H114"/>
  <c r="I114" s="1"/>
  <c r="H110"/>
  <c r="I110" s="1"/>
  <c r="H106"/>
  <c r="H102"/>
  <c r="H98"/>
  <c r="I98" s="1"/>
  <c r="L230"/>
  <c r="L220"/>
  <c r="I226"/>
  <c r="I227"/>
  <c r="I228"/>
  <c r="I229"/>
  <c r="I231"/>
  <c r="I232"/>
  <c r="I233"/>
  <c r="I234"/>
  <c r="I236"/>
  <c r="I237"/>
  <c r="I239"/>
  <c r="F224"/>
  <c r="F529" s="1"/>
  <c r="F223"/>
  <c r="F222"/>
  <c r="F221"/>
  <c r="F230"/>
  <c r="F225"/>
  <c r="E224"/>
  <c r="E529" s="1"/>
  <c r="E223"/>
  <c r="E222"/>
  <c r="E221"/>
  <c r="E220" s="1"/>
  <c r="E235"/>
  <c r="G235" s="1"/>
  <c r="E230"/>
  <c r="E225"/>
  <c r="H224"/>
  <c r="H529" s="1"/>
  <c r="I529" s="1"/>
  <c r="H223"/>
  <c r="H528" s="1"/>
  <c r="H222"/>
  <c r="H221"/>
  <c r="H220" s="1"/>
  <c r="H235"/>
  <c r="I235" s="1"/>
  <c r="H230"/>
  <c r="I230" s="1"/>
  <c r="H225"/>
  <c r="I225" s="1"/>
  <c r="I96"/>
  <c r="I99"/>
  <c r="I100"/>
  <c r="I102"/>
  <c r="I104"/>
  <c r="I106"/>
  <c r="I107"/>
  <c r="I108"/>
  <c r="I112"/>
  <c r="I115"/>
  <c r="I116"/>
  <c r="I118"/>
  <c r="I120"/>
  <c r="G120"/>
  <c r="G118"/>
  <c r="G99"/>
  <c r="G95"/>
  <c r="G96"/>
  <c r="G98"/>
  <c r="G94"/>
  <c r="F9"/>
  <c r="F530" s="1"/>
  <c r="H9"/>
  <c r="F8"/>
  <c r="H8"/>
  <c r="F7"/>
  <c r="H7"/>
  <c r="E9"/>
  <c r="E530" s="1"/>
  <c r="E8"/>
  <c r="E7"/>
  <c r="E6" s="1"/>
  <c r="I61"/>
  <c r="I62"/>
  <c r="I63"/>
  <c r="H60"/>
  <c r="F60"/>
  <c r="E60"/>
  <c r="I46"/>
  <c r="I47"/>
  <c r="H45"/>
  <c r="G46"/>
  <c r="F45"/>
  <c r="E45"/>
  <c r="I41"/>
  <c r="I42"/>
  <c r="H40"/>
  <c r="F40"/>
  <c r="E40"/>
  <c r="I37"/>
  <c r="H35"/>
  <c r="F35"/>
  <c r="E35"/>
  <c r="I32"/>
  <c r="I33"/>
  <c r="H30"/>
  <c r="F30"/>
  <c r="E30"/>
  <c r="I27"/>
  <c r="H25"/>
  <c r="F25"/>
  <c r="E25"/>
  <c r="I16"/>
  <c r="I17"/>
  <c r="I18"/>
  <c r="H15"/>
  <c r="F15"/>
  <c r="E15"/>
  <c r="I12"/>
  <c r="I13"/>
  <c r="H10"/>
  <c r="F10"/>
  <c r="E10"/>
  <c r="I81"/>
  <c r="I90"/>
  <c r="I92"/>
  <c r="I93"/>
  <c r="G67"/>
  <c r="G70"/>
  <c r="G72"/>
  <c r="G65"/>
  <c r="I340"/>
  <c r="I343"/>
  <c r="I339"/>
  <c r="I338"/>
  <c r="I336"/>
  <c r="I335"/>
  <c r="I334"/>
  <c r="I332"/>
  <c r="I140"/>
  <c r="I139"/>
  <c r="I138"/>
  <c r="I137"/>
  <c r="I136"/>
  <c r="I153"/>
  <c r="I152"/>
  <c r="I151"/>
  <c r="I150"/>
  <c r="I149"/>
  <c r="I148"/>
  <c r="I147"/>
  <c r="I146"/>
  <c r="I145"/>
  <c r="I144"/>
  <c r="I143"/>
  <c r="I142"/>
  <c r="I141"/>
  <c r="I366"/>
  <c r="I367"/>
  <c r="I368"/>
  <c r="I372"/>
  <c r="I374"/>
  <c r="I375"/>
  <c r="I377"/>
  <c r="G367"/>
  <c r="G368"/>
  <c r="G369"/>
  <c r="G372"/>
  <c r="G377"/>
  <c r="F364"/>
  <c r="F363"/>
  <c r="F362"/>
  <c r="F361"/>
  <c r="F370"/>
  <c r="F365"/>
  <c r="E364"/>
  <c r="E363"/>
  <c r="E362"/>
  <c r="E361"/>
  <c r="E375"/>
  <c r="G375" s="1"/>
  <c r="E370"/>
  <c r="E365"/>
  <c r="H364"/>
  <c r="H363"/>
  <c r="H362"/>
  <c r="H361"/>
  <c r="H370"/>
  <c r="H365"/>
  <c r="L312"/>
  <c r="L302"/>
  <c r="L297"/>
  <c r="L292"/>
  <c r="H296"/>
  <c r="H295"/>
  <c r="H294"/>
  <c r="H293"/>
  <c r="F296"/>
  <c r="F295"/>
  <c r="F294"/>
  <c r="F293"/>
  <c r="E296"/>
  <c r="E295"/>
  <c r="E294"/>
  <c r="E293"/>
  <c r="I329"/>
  <c r="F327"/>
  <c r="I324"/>
  <c r="I326"/>
  <c r="F322"/>
  <c r="I319"/>
  <c r="I320"/>
  <c r="I321"/>
  <c r="F317"/>
  <c r="I314"/>
  <c r="F312"/>
  <c r="I308"/>
  <c r="I309"/>
  <c r="F307"/>
  <c r="I303"/>
  <c r="I304"/>
  <c r="I306"/>
  <c r="F302"/>
  <c r="I299"/>
  <c r="F297"/>
  <c r="G297" s="1"/>
  <c r="H327"/>
  <c r="E327"/>
  <c r="H322"/>
  <c r="E322"/>
  <c r="H317"/>
  <c r="I317" s="1"/>
  <c r="E317"/>
  <c r="E312"/>
  <c r="H312"/>
  <c r="E307"/>
  <c r="H307"/>
  <c r="I307" s="1"/>
  <c r="E302"/>
  <c r="H302"/>
  <c r="H297"/>
  <c r="E297"/>
  <c r="G515"/>
  <c r="G517"/>
  <c r="G519"/>
  <c r="G521"/>
  <c r="G523"/>
  <c r="G513"/>
  <c r="I515"/>
  <c r="I517"/>
  <c r="I519"/>
  <c r="I521"/>
  <c r="I523"/>
  <c r="I513"/>
  <c r="G510"/>
  <c r="G511"/>
  <c r="I509"/>
  <c r="I510"/>
  <c r="I511"/>
  <c r="I512"/>
  <c r="I492"/>
  <c r="I494"/>
  <c r="I496"/>
  <c r="I498"/>
  <c r="I500"/>
  <c r="I502"/>
  <c r="I504"/>
  <c r="I490"/>
  <c r="I479"/>
  <c r="I480"/>
  <c r="I481"/>
  <c r="I484"/>
  <c r="I485"/>
  <c r="I486"/>
  <c r="I489"/>
  <c r="I457"/>
  <c r="I458"/>
  <c r="I459"/>
  <c r="I460"/>
  <c r="I461"/>
  <c r="I462"/>
  <c r="I463"/>
  <c r="I464"/>
  <c r="I465"/>
  <c r="I467"/>
  <c r="I468"/>
  <c r="I469"/>
  <c r="I471"/>
  <c r="I472"/>
  <c r="I473"/>
  <c r="I474"/>
  <c r="I475"/>
  <c r="I456"/>
  <c r="I453"/>
  <c r="I454"/>
  <c r="I455"/>
  <c r="I449"/>
  <c r="I451"/>
  <c r="I452"/>
  <c r="I448"/>
  <c r="H443"/>
  <c r="I443" s="1"/>
  <c r="E443"/>
  <c r="I440"/>
  <c r="I442"/>
  <c r="I444"/>
  <c r="I445"/>
  <c r="I446"/>
  <c r="I437"/>
  <c r="I438"/>
  <c r="I439"/>
  <c r="I436"/>
  <c r="H381"/>
  <c r="H425"/>
  <c r="H382"/>
  <c r="H380"/>
  <c r="H429"/>
  <c r="H417"/>
  <c r="H408"/>
  <c r="H384"/>
  <c r="H383"/>
  <c r="H421"/>
  <c r="H400"/>
  <c r="H388"/>
  <c r="F382"/>
  <c r="F381"/>
  <c r="G381" s="1"/>
  <c r="F380"/>
  <c r="G380" s="1"/>
  <c r="F429"/>
  <c r="F425"/>
  <c r="F417"/>
  <c r="F408"/>
  <c r="F384"/>
  <c r="F383"/>
  <c r="F421"/>
  <c r="F400"/>
  <c r="E429"/>
  <c r="E425"/>
  <c r="E421"/>
  <c r="E417"/>
  <c r="E408"/>
  <c r="E400"/>
  <c r="E384"/>
  <c r="I431"/>
  <c r="I426"/>
  <c r="I427"/>
  <c r="G427"/>
  <c r="I422"/>
  <c r="I423"/>
  <c r="I424"/>
  <c r="I418"/>
  <c r="I419"/>
  <c r="I420"/>
  <c r="I416"/>
  <c r="I413"/>
  <c r="I409"/>
  <c r="I410"/>
  <c r="I411"/>
  <c r="I412"/>
  <c r="G409"/>
  <c r="G410"/>
  <c r="I407"/>
  <c r="F404"/>
  <c r="I404" s="1"/>
  <c r="I403"/>
  <c r="I401"/>
  <c r="I402"/>
  <c r="I399"/>
  <c r="I396"/>
  <c r="I395"/>
  <c r="I392"/>
  <c r="I391"/>
  <c r="F388"/>
  <c r="I385"/>
  <c r="I386"/>
  <c r="I387"/>
  <c r="G386"/>
  <c r="G264"/>
  <c r="G262"/>
  <c r="I218"/>
  <c r="I216"/>
  <c r="I212"/>
  <c r="I214"/>
  <c r="I206"/>
  <c r="I208"/>
  <c r="I210"/>
  <c r="I204"/>
  <c r="I202"/>
  <c r="I200"/>
  <c r="I172"/>
  <c r="I184"/>
  <c r="I186"/>
  <c r="I176"/>
  <c r="I177"/>
  <c r="I178"/>
  <c r="I180"/>
  <c r="I181"/>
  <c r="I132"/>
  <c r="I133"/>
  <c r="I134"/>
  <c r="I127"/>
  <c r="I128"/>
  <c r="I129"/>
  <c r="I130"/>
  <c r="I124"/>
  <c r="I125"/>
  <c r="I126"/>
  <c r="I135"/>
  <c r="I123"/>
  <c r="I122"/>
  <c r="I282"/>
  <c r="I284"/>
  <c r="I286"/>
  <c r="I288"/>
  <c r="I290"/>
  <c r="I280"/>
  <c r="I258"/>
  <c r="I259"/>
  <c r="I261"/>
  <c r="I262"/>
  <c r="I263"/>
  <c r="I264"/>
  <c r="I267"/>
  <c r="I269"/>
  <c r="I273"/>
  <c r="I275"/>
  <c r="I276"/>
  <c r="I278"/>
  <c r="G273"/>
  <c r="F271"/>
  <c r="G271" s="1"/>
  <c r="F257"/>
  <c r="I257" s="1"/>
  <c r="I246"/>
  <c r="I247"/>
  <c r="I248"/>
  <c r="I250"/>
  <c r="I251"/>
  <c r="I252"/>
  <c r="I253"/>
  <c r="I255"/>
  <c r="I241"/>
  <c r="I243"/>
  <c r="I244"/>
  <c r="F249"/>
  <c r="F245"/>
  <c r="F240"/>
  <c r="E249"/>
  <c r="E245"/>
  <c r="L249"/>
  <c r="L245"/>
  <c r="L240"/>
  <c r="H242"/>
  <c r="I242" s="1"/>
  <c r="H249"/>
  <c r="H245"/>
  <c r="I476"/>
  <c r="E174"/>
  <c r="E173"/>
  <c r="F174"/>
  <c r="I174" s="1"/>
  <c r="F173"/>
  <c r="I173" s="1"/>
  <c r="I170"/>
  <c r="I168"/>
  <c r="I166"/>
  <c r="I164"/>
  <c r="I162"/>
  <c r="I161"/>
  <c r="I160"/>
  <c r="I158"/>
  <c r="I157"/>
  <c r="I156"/>
  <c r="L356"/>
  <c r="L352"/>
  <c r="L344"/>
  <c r="I358"/>
  <c r="I352"/>
  <c r="I354"/>
  <c r="I356"/>
  <c r="I346"/>
  <c r="I348"/>
  <c r="I350"/>
  <c r="I344"/>
  <c r="H507"/>
  <c r="F507"/>
  <c r="G507" s="1"/>
  <c r="F506"/>
  <c r="G506" s="1"/>
  <c r="G529" l="1"/>
  <c r="G294"/>
  <c r="F528"/>
  <c r="E527"/>
  <c r="H526"/>
  <c r="F526"/>
  <c r="G530"/>
  <c r="H527"/>
  <c r="E528"/>
  <c r="G222"/>
  <c r="I223"/>
  <c r="F6"/>
  <c r="G6" s="1"/>
  <c r="H6"/>
  <c r="I6" s="1"/>
  <c r="H360"/>
  <c r="G362"/>
  <c r="I8"/>
  <c r="I221"/>
  <c r="E526"/>
  <c r="I7"/>
  <c r="I9"/>
  <c r="I95"/>
  <c r="H530"/>
  <c r="I530" s="1"/>
  <c r="I222"/>
  <c r="F527"/>
  <c r="G527" s="1"/>
  <c r="F220"/>
  <c r="G220" s="1"/>
  <c r="I224"/>
  <c r="I60"/>
  <c r="G7"/>
  <c r="I35"/>
  <c r="I40"/>
  <c r="G45"/>
  <c r="I45"/>
  <c r="I25"/>
  <c r="I30"/>
  <c r="I10"/>
  <c r="I15"/>
  <c r="G384"/>
  <c r="I400"/>
  <c r="I380"/>
  <c r="I382"/>
  <c r="I381"/>
  <c r="G370"/>
  <c r="G363"/>
  <c r="G364"/>
  <c r="I408"/>
  <c r="I364"/>
  <c r="I370"/>
  <c r="G365"/>
  <c r="I245"/>
  <c r="I388"/>
  <c r="I383"/>
  <c r="I429"/>
  <c r="I312"/>
  <c r="I365"/>
  <c r="E360"/>
  <c r="I421"/>
  <c r="I417"/>
  <c r="I425"/>
  <c r="I297"/>
  <c r="I327"/>
  <c r="I362"/>
  <c r="F360"/>
  <c r="I360" s="1"/>
  <c r="E379"/>
  <c r="I249"/>
  <c r="I322"/>
  <c r="I361"/>
  <c r="I363"/>
  <c r="E240"/>
  <c r="F379"/>
  <c r="I302"/>
  <c r="E292"/>
  <c r="F292"/>
  <c r="I293"/>
  <c r="I294"/>
  <c r="I295"/>
  <c r="I296"/>
  <c r="I507"/>
  <c r="H292"/>
  <c r="H379"/>
  <c r="I506"/>
  <c r="G425"/>
  <c r="G408"/>
  <c r="I384"/>
  <c r="G257"/>
  <c r="I271"/>
  <c r="H240"/>
  <c r="G526" l="1"/>
  <c r="I526"/>
  <c r="I527"/>
  <c r="G528"/>
  <c r="I528"/>
  <c r="H525"/>
  <c r="G292"/>
  <c r="F525"/>
  <c r="E525"/>
  <c r="I220"/>
  <c r="I379"/>
  <c r="G379"/>
  <c r="G360"/>
  <c r="I292"/>
  <c r="I240"/>
  <c r="I525" l="1"/>
  <c r="G525"/>
</calcChain>
</file>

<file path=xl/sharedStrings.xml><?xml version="1.0" encoding="utf-8"?>
<sst xmlns="http://schemas.openxmlformats.org/spreadsheetml/2006/main" count="1395" uniqueCount="202">
  <si>
    <t>Ответственный исполнитель</t>
  </si>
  <si>
    <t>№ п/п</t>
  </si>
  <si>
    <t>Предусмотрено</t>
  </si>
  <si>
    <t>Предусмотрено государственной программой</t>
  </si>
  <si>
    <t>Выполнение показателей (индикаторов) госпрограммы (подпрограммы)</t>
  </si>
  <si>
    <t xml:space="preserve">Выполнено в полном объеме </t>
  </si>
  <si>
    <t>Выполнение основных мероприятий подпрограмм госпрограммы</t>
  </si>
  <si>
    <t>Выполнение контрольных событий подпрограмм госпрограммы</t>
  </si>
  <si>
    <t>Выполнено</t>
  </si>
  <si>
    <t>Информация о реализации государственных программ Курской области за 2015 год</t>
  </si>
  <si>
    <t>Оценка эффективности госпрограммы за 2015 год</t>
  </si>
  <si>
    <t>«Развитие здравоохранения в Курской области»</t>
  </si>
  <si>
    <t>Комитет здравоохране-ния Курской области</t>
  </si>
  <si>
    <t>Подпрограмма 1 «Профилактика заболеваний и формирование здорового образа жизни. Развитие первичной медико-санитарной помощи»</t>
  </si>
  <si>
    <t>Подпрограмма 2  «Совершенствование оказания специализирован-ной, включая высокотех-нологичную, медицинской помощи, скорой, в том числе скорой специализированной медицинской помощи, медицинской эвакуации»</t>
  </si>
  <si>
    <t>«Развитие образования в Курской области»</t>
  </si>
  <si>
    <t>Комитет образования и науки Курской области</t>
  </si>
  <si>
    <t>Подпрограмма 1  «Развитие дошкольного и общего образования детей»</t>
  </si>
  <si>
    <t>Подпрограмма 2  «Развитие дополнительного образования и системы воспитания детей»</t>
  </si>
  <si>
    <t>Подпрограмма 3 «Развитие профессионального образования»</t>
  </si>
  <si>
    <t>Подпрограмма 4 «Развитие системы оценки качества образования и информационной прозрачности системы образования»</t>
  </si>
  <si>
    <t xml:space="preserve">Подпрограмма 5 «Обеспечение реализации государственной программы Курской области «Развитие образования в Курской области» и прочие мероприятия в области образования» </t>
  </si>
  <si>
    <t>«Социальная поддержка граждан в Курской области»</t>
  </si>
  <si>
    <t>Комитет социального обеспечения Курской области</t>
  </si>
  <si>
    <t>Департамент по опеке и попечительству, семейной и демографической политике Курской области</t>
  </si>
  <si>
    <t>Подпрограмма 1 «Развитие мер социальной поддержки отдельных категорий граждан»</t>
  </si>
  <si>
    <t>Подпрограмма 2 «Модернизация и развитие социального обслуживания населения»</t>
  </si>
  <si>
    <t>Подпрограмма 3 «Улучшение демографической ситуации, совершенствование социальной поддержки семьи и детей»</t>
  </si>
  <si>
    <t>Подпрограмма 4 «Повышение эффективности государственной поддержки социально ориентированных некоммерческих организаций»</t>
  </si>
  <si>
    <t>Подпрограмма 5 «Повышение уровня и качества жизни пожилых людей»</t>
  </si>
  <si>
    <t>Подпрограмма 6 «Обеспечение реализации государственной программы и прочие мероприятия в области социального обеспечения»</t>
  </si>
  <si>
    <t>«Обеспечение доступности приоритетных объектов и услуг в приоритетных сферах жизнедеятель-ности инвалидов и других маломобильных групп населения в Курской области»</t>
  </si>
  <si>
    <t>Раздел 1 «Совершенствование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Курской области»</t>
  </si>
  <si>
    <t>Раздел 2 «Повышение уровня доступности приоритетных объектов и услуг в приоритетных сферах жизне-деятельности инвалидов и других маломобильных групп населения в Курской области»</t>
  </si>
  <si>
    <t>Раздел 3 «Информационно-методическое и кадровое обеспечение системы реабилитации и социальной интеграции инвалидов в Курской области»</t>
  </si>
  <si>
    <t>Раздел 4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области»</t>
  </si>
  <si>
    <t>«Обеспечение доступным и комфортным жильем и коммунальными услугами граждан в Курской области»</t>
  </si>
  <si>
    <t>Комитет строительства и архитектуры Курской области</t>
  </si>
  <si>
    <t>Комитет жилищно-коммунального хозяйства и ТЭК Курской области</t>
  </si>
  <si>
    <t>Подпрограмма 1 «Создание условий для обеспечения доступным и комфортным жильем граждан в Курской области»</t>
  </si>
  <si>
    <t>Подпрограмма 2 «Обеспечение качественными услугами ЖКХ населения Курской области»</t>
  </si>
  <si>
    <t>Подпрограмма 3 «Выполнение государственных обязательств по обеспечению жильем категорий граждан, установленных Федеральным законом «О дополнительных гарантиях по социальной поддержке детей-сирот и детей, оставшихся без попечения родителей»</t>
  </si>
  <si>
    <t>«Содействие занятости населения в Курской области»</t>
  </si>
  <si>
    <t>Комитет по труду и занятости населения Курской области</t>
  </si>
  <si>
    <t>Подпрограмма 2 «Развитие институтов рынка труда»</t>
  </si>
  <si>
    <t>Подпрограмма 1 «Активная политика  занятости населения  и социальная поддержка безработных граждан»</t>
  </si>
  <si>
    <t>Подпрограмма 3 «Обеспечение реализации государственной программы»</t>
  </si>
  <si>
    <t>«Создание условий для эффективного исполнения полномочий в сфере юстиции»</t>
  </si>
  <si>
    <t>Административно-правовой комитет Администрации Курской области</t>
  </si>
  <si>
    <t>Комитет ЗАГС Курской области</t>
  </si>
  <si>
    <t>Подпрограмма 1 «Развитие системы органов ЗАГС Курской области»</t>
  </si>
  <si>
    <t>Подпрограмма 2 «Составление (изменение) списков кандидатов в присяжные заседатели»</t>
  </si>
  <si>
    <t>Подпрограмма 3 «Развитие мировой юстиции Курской области»</t>
  </si>
  <si>
    <t>«Профилактика наркомании и медико-социальная реабилитация больных наркоманией в Курской области»</t>
  </si>
  <si>
    <t>Комитет здравоохранения Курской области</t>
  </si>
  <si>
    <t>Подпрограмма 1 «Профилактика наркомании»</t>
  </si>
  <si>
    <t>Подпрограмма 2 «Медико-социальная реабилитация больных наркоманией в Курской области»</t>
  </si>
  <si>
    <t>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</si>
  <si>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1 «Снижение рисков и смягчение последствий чрезвычайных ситуаций природного и техногенного характера в Курской области»</t>
  </si>
  <si>
    <t>Подпрограмма 2 «Пожарная безопасность и защита населения Курской области»</t>
  </si>
  <si>
    <t>Подпрограмма 3 «Обеспечение биологической и химической безопасности Курской области»</t>
  </si>
  <si>
    <t>Подпрограмма 4 «Обеспечение реализации государственной программы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</si>
  <si>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«Развитие культуры в Курской области»</t>
  </si>
  <si>
    <t>Комитет по культуре Курской области</t>
  </si>
  <si>
    <t>Подпрограмма 1 «Наследие»</t>
  </si>
  <si>
    <t>Подпрограмма 2 «Искусство»</t>
  </si>
  <si>
    <t>Подпрограмма 3 «Обеспечение условий реализации государственной программы»</t>
  </si>
  <si>
    <t>«Развитие физической культуры и спорта в Курской области»</t>
  </si>
  <si>
    <t>Комитет по физической культуре и спорту Курской области</t>
  </si>
  <si>
    <t>Подпрограмма 1 «Развитие физической культуры и массового спорта в Курской области»</t>
  </si>
  <si>
    <t>Подпрограмма 2 «Создание условий для успешного выступления спортсменов Курской области на межрегиональных, всероссийских и международных спортивных соревнованиях»</t>
  </si>
  <si>
    <t>Подпрограмма 3 «Управление развитием отрасли физической культуры и спорта»</t>
  </si>
  <si>
    <t>«Повышение эффективности реализации молодёжной политики, создание благоприятных условий для развития туризма и развитие системы оздоровления и отдыха детей в Курской области»</t>
  </si>
  <si>
    <t>Комитет по делам молодёжи и туризму Курской области</t>
  </si>
  <si>
    <t>Подпрограмма 1«Молодежь Курской области»</t>
  </si>
  <si>
    <t>Подпрограмма 2 «Туризм»</t>
  </si>
  <si>
    <t>Подпрограмма 3 «Оздоровление и отдых детей»</t>
  </si>
  <si>
    <t>Подпрограмма 4      «Обеспечение реализации государственной программы «Повышение эффективности реализации молодежной политики, создание благопри-ятных условий для развития туризма и развитие системы оздоровления и отдыха детей в Курской области»</t>
  </si>
  <si>
    <t>«Развитие архивного дела в Курской области»</t>
  </si>
  <si>
    <t>Архивное управление Курской области</t>
  </si>
  <si>
    <t>Подпрограмма 1  «Организация хранения, ком-плектования и использования документов Архивного фонда Курской области и иных архивных документов»</t>
  </si>
  <si>
    <t>Подпрограмма 2 «Обеспечение условий для реализации государственной программы Курской области «Развитие архивного дела в Курской области»</t>
  </si>
  <si>
    <t>«Развитие экономики и внешних связей Курской области»</t>
  </si>
  <si>
    <t>Комитет по экономике и развитию Курской области</t>
  </si>
  <si>
    <t>Комитет потребитель-ского рынка, развития малого предпринима-тельства и лицензирования Курской области</t>
  </si>
  <si>
    <t>Комитет информатизации, государственных и муниципальных услуг Курской области</t>
  </si>
  <si>
    <t>Администрация Курской области (комитет Администрации Курской области по развитию внешних связей)</t>
  </si>
  <si>
    <t>Подпрограмма 1 «Создание благоприятных условий для привлечения инвестиций в экономику Курской области»</t>
  </si>
  <si>
    <t>Подпрограмма 2 «Развитие малого и среднего предпринимательства в Курской области»</t>
  </si>
  <si>
    <t>Подпрограмма 3 «Повышение доступности государственных и муниципальных услуг в Курской области»</t>
  </si>
  <si>
    <t>Подпрограмма 4 «Развитие внешнеэкономической деятельности Курской области»</t>
  </si>
  <si>
    <t>Подпрограмма 5 «О реализации на территории Курской области государственной политики Российской Федерации в отношении соотечественников, проживающих за рубежом»</t>
  </si>
  <si>
    <t>Подпрограмма 6 «Использование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области»</t>
  </si>
  <si>
    <t>Подпрограмма 7 «Обеспечение реализации государственной программы Курской области «Развитие экономики и внешних связей Курской области»</t>
  </si>
  <si>
    <t>«Развитие промышленности в Курской области и повышение ее конкурентоспособности»</t>
  </si>
  <si>
    <t>Комитет промышлен-ности, транспорта и связи Курской области</t>
  </si>
  <si>
    <t>Подпрограмма 1 «Модернизация и развитие инновационной деятельности в обрабатывающих отраслях промышленного комплекса Курской области»</t>
  </si>
  <si>
    <t>«Развитие информационного общества в Курской области»</t>
  </si>
  <si>
    <t>Комитет информатиза-ции, государствен-ных и муниципальных услуг Курской области</t>
  </si>
  <si>
    <t>Подпрограмма 1  «Электронное правительство»</t>
  </si>
  <si>
    <t>Подпрограмма 2  «Развитие системы защиты информации Курской области»</t>
  </si>
  <si>
    <t>Подпрограмма 3  «Обеспечение реализации государственной программы Курской области «Развитие информационного общества в Курской области»</t>
  </si>
  <si>
    <t>«Развитие транспортной системы, обеспечение перевозки пассажиров в Курской области и безопасности дорожного движения»</t>
  </si>
  <si>
    <t>Дорожное управление Курской области</t>
  </si>
  <si>
    <t>Подпрограмма 1 «Развитие сети автомобильных дорог Курской области»</t>
  </si>
  <si>
    <t>Подпрограмма 2 «Развитие пассажирских перевозок в Курской области»</t>
  </si>
  <si>
    <t>Подпрограмма 3 «Повышение безопасности дорожного движения в Курской области»</t>
  </si>
  <si>
    <t>«Развитие сельского хозяйства и регулирова-ние рынков сельскохо-зяйственной продукции, сырья и продовольствия в Курской области»</t>
  </si>
  <si>
    <t>Управление ветеринарии Курской области</t>
  </si>
  <si>
    <t>Комитет агропромышленного комплекса Курской области</t>
  </si>
  <si>
    <t>Подпрограмма 1  «Развитие отраслей сельского хозяйства, пищевой и перерабатывающей промышленности Курской области на 2014-2020 годы»</t>
  </si>
  <si>
    <t>Подпрограмма 2 «Устойчивое развитие сельских территорий Курской области на 2014-2017 годы и на период до 2020 года»</t>
  </si>
  <si>
    <t>Подпрограмма 3 «Развитие мелиорации земель сельскохозяйственного назначения Курской области на 2014-2020 годы»</t>
  </si>
  <si>
    <t>Подпрограмма 4  «Обеспечение эпизоотического и ветеринарно-санитарного благополучия территории Курской области на 2014-2020 годы»</t>
  </si>
  <si>
    <t>Подпрограмма 6  «Обеспечение реализации государственной программы Курской области «Развитие сельского хозяйства и регулирование рынков сель-скохозяйственной продукции, сырья и продовольствия в Курской области»</t>
  </si>
  <si>
    <t>Департамент экологической безопасности и природопользования Курской области</t>
  </si>
  <si>
    <t>Подпрограмма 1 «Экология и природные ресурсы Курской области»</t>
  </si>
  <si>
    <t>Подпрограмма 2 «Развитие водохозяйственного комплекса Курской области»</t>
  </si>
  <si>
    <t>Подпрограмма 3 «Обеспечение реализации государственной программы Курской области «Воспроиз-водство и использование природных ресурсов, охрана окружающей среды в Курской области»</t>
  </si>
  <si>
    <t>Подпрограмма 4 «Экология и чистая вода в Курской области» на 2014 - 2020 годы</t>
  </si>
  <si>
    <t>Подпрограмма 5 «Охрана, воспроизводство и рациональное использование объектов животного мира и среды их обитания на территории Курской области»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</si>
  <si>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</si>
  <si>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«Развитие лесного хозяйства в Курской области»</t>
  </si>
  <si>
    <t>Комитет лесного хозяйства Курской области</t>
  </si>
  <si>
    <t>Подпрограмма 1 «Охрана и защита лесов»</t>
  </si>
  <si>
    <t>Подпрограмма 2 «Обеспечение использования лесов»</t>
  </si>
  <si>
    <t>Подпрограмма 3 «Воспроизводство лесов»</t>
  </si>
  <si>
    <t>Подпрограмма 4 «Обеспечение реализации государственной программы»</t>
  </si>
  <si>
    <t>«Повышение энергоэффективности и развитие энергетики в Курской области»</t>
  </si>
  <si>
    <t>Комитет ЖКХ и ТЭК Курской области</t>
  </si>
  <si>
    <t>Подпрограмма 1 «Энергосбережение и повышение энергетической эффективности в Курской области»</t>
  </si>
  <si>
    <t>Подпрограмма 2 «Развитие и модернизация электроэнергетики в Курской области»</t>
  </si>
  <si>
    <t>«Реализация государственной политики в сфере печати и массовой информации в Курской области»</t>
  </si>
  <si>
    <t>Комитет информации и печати Курской области</t>
  </si>
  <si>
    <t>Подпрограмма 1  «Обеспечение эффективной информационной политики»</t>
  </si>
  <si>
    <t>Подпрограмма 2 «Развитие государственных средств массовой информации»</t>
  </si>
  <si>
    <t>Подпрограмма 3 «Обеспечение реализации государственной программы и прочих мероприятий в сфере печати и массовой информации»</t>
  </si>
  <si>
    <t>Комитет финансов Курской области</t>
  </si>
  <si>
    <t>«Управление государственным имуществом Курской области»</t>
  </si>
  <si>
    <t>Подпрограмма 1 «Совершенствование системы управления государственным имуществом и земельными ресурсами на территории Курской области»</t>
  </si>
  <si>
    <t>Подпрограмма 2 «Обеспечение реализации государственной программы Курской области «Управление государственным имуществом Курской области»</t>
  </si>
  <si>
    <t>Комитет по управлению имуществом Курской области</t>
  </si>
  <si>
    <t>х</t>
  </si>
  <si>
    <t>Федеральный бюджет</t>
  </si>
  <si>
    <t>Областной бюджет</t>
  </si>
  <si>
    <t>Местные бюджеты</t>
  </si>
  <si>
    <t>Внебюджетные источники</t>
  </si>
  <si>
    <t>Территориальный фонд ОМС</t>
  </si>
  <si>
    <t>Итого по всем государственным программам,  в  т. ч.</t>
  </si>
  <si>
    <t>Фактически предусмотрено на реализацию госпрограммы (областной и федеральный бюджеты - по сводной бюд-жетной росписи на 31.12.2015 г.)</t>
  </si>
  <si>
    <t>Отклонения            (+, -)            (гр.6 - гр.5)</t>
  </si>
  <si>
    <t>% выполнения (гр.8/6)</t>
  </si>
  <si>
    <t>Источники финансирования</t>
  </si>
  <si>
    <t>Всего</t>
  </si>
  <si>
    <t>областной бюджет</t>
  </si>
  <si>
    <t>федеральный бюджет</t>
  </si>
  <si>
    <t>террит.фонд ОМС</t>
  </si>
  <si>
    <t>Фактические расходы (кассовый расход)</t>
  </si>
  <si>
    <t>Комитет региональной безопасности Курской области</t>
  </si>
  <si>
    <t>ВЦП  «Развитие мясного скотоводства в Курской области на 2013-2015 годы»</t>
  </si>
  <si>
    <t>ВЦП  «Поддержка начинающих фермеров и развитие семей-ных животноводческих форм на базе крестьянских (фермерских) хозяйств Курской области на 2013-2015 годы»</t>
  </si>
  <si>
    <t>ВЦП  "Создание мощностей по убою и глубокой переработке свиней в Курской области на 2015-2017 годы"</t>
  </si>
  <si>
    <t>ВЦП   «Поддержка сельскохозяйственных това-ропроизводителей в сфере обеспечения эпизоотического благополучия животных по заразным болезням на территории Курской области на 2013-2015 годы»</t>
  </si>
  <si>
    <t>Подпрограмма 5 «Развитие заготовительной и перерабатывающей деятельности в Курской области на 2014-2020 годы»</t>
  </si>
  <si>
    <t>«Воспроизводство и использование природных ресурсов, охрана окружающей среды в Курской области»</t>
  </si>
  <si>
    <t xml:space="preserve">«Создание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области» </t>
  </si>
  <si>
    <t>Подпрограмма 2 «Управление государственным долгом Курской области»</t>
  </si>
  <si>
    <t>Подпрограмма 3 «Эффективная система межбюджетных отношений в Курской области»</t>
  </si>
  <si>
    <t>Подпрограмма 4 «Обеспечение реализации государственной программы Курской области «Создание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области»</t>
  </si>
  <si>
    <t>Подпрограмма 5 "Организация и осуществление внутреннего государственного финансового контроля в финансово-бюджетной сфере и сфере закупок"</t>
  </si>
  <si>
    <t>Подпрограмма 1 "Осуществление бюджетного процесса на территории Курской области"</t>
  </si>
  <si>
    <t>эффективность реализации госпограммы высокая</t>
  </si>
  <si>
    <t>внебюджетные источники</t>
  </si>
  <si>
    <t>Объем финансирования государственной программы  (тыс.рублей)</t>
  </si>
  <si>
    <t>Наименование гоударственной программы (подпрограммы)</t>
  </si>
  <si>
    <t>-</t>
  </si>
  <si>
    <t>Эффективность реализации госпрограммы высокая</t>
  </si>
  <si>
    <t>Эффективность реализации госпрограммы удовлетворительная</t>
  </si>
  <si>
    <t xml:space="preserve">Эффективность реализации госпрограммы высокая </t>
  </si>
  <si>
    <t>местные бюджеты</t>
  </si>
  <si>
    <t>местные источники</t>
  </si>
  <si>
    <t>Эффективность реализации госпрограммы средняя</t>
  </si>
  <si>
    <t>ВЦП  «Развитие молочного скотоводства в Курской области на 2013-2015 годы»</t>
  </si>
  <si>
    <t>ВЦП  «Развитие овощеводства защищенного грунта Курской области на 2013-2015 годы"</t>
  </si>
  <si>
    <t>местный бюджет</t>
  </si>
  <si>
    <t>Администрация Курской области (Управление делами Администрации Курской области), Департамент экологической безопасности и природопользования Курской области</t>
  </si>
  <si>
    <t>Эффективность реализации государственной программы удовлетворительная</t>
  </si>
  <si>
    <r>
      <t xml:space="preserve">«Программа Курской области по оказанию содействия доброволь-ному переселению в Российскую Федерацию соотечественников, про-живающих за рубежом», на 2013-2021 годы </t>
    </r>
    <r>
      <rPr>
        <sz val="9"/>
        <color rgb="FF000000"/>
        <rFont val="Times New Roman"/>
        <family val="1"/>
        <charset val="204"/>
      </rPr>
      <t xml:space="preserve"> (госпрограмма подпрограмм не имеет)</t>
    </r>
  </si>
  <si>
    <t xml:space="preserve">эффективность реализации госпрограммы удовлетворительная </t>
  </si>
  <si>
    <t xml:space="preserve"> эффективность реализации госпрограммы достигнута</t>
  </si>
  <si>
    <t xml:space="preserve">эффективность реализации госпрограммы средняя </t>
  </si>
  <si>
    <t>Подпрограмма 2 «Развитие предприятий промышленности строительных материалов и индустриального домостроения в Курской области»</t>
  </si>
  <si>
    <t>доля выполненных в полном объеме, %</t>
  </si>
  <si>
    <t>Подпрограмма 3 "Развитие государственно-частного партнерства"</t>
  </si>
  <si>
    <t>Подпрограмма 4 «Охрана здоровья матери и ребенка»</t>
  </si>
  <si>
    <t>Подпрограмма 5 «Развитие медицинской реабилитации и санаторно-курортного лечения, в том числе детям»</t>
  </si>
  <si>
    <t>Подпрограмма 6 «Оказание паллиативной помощи, в том числе детям»</t>
  </si>
  <si>
    <t>Подпрограмма 7 «Кадровое обеспечение системы здравоохранения Курской области»</t>
  </si>
  <si>
    <t>Подпрограмма 8 «Совершенствование системы лекарственного обеспечения, в том числе в амбулаторных условиях»</t>
  </si>
  <si>
    <t>Подпрограмма 9 "Развитие информатизации в здравоохранении Курской области"</t>
  </si>
  <si>
    <t>Подпрограмма 10 "Совершенствование территориального планирования учреждений здравоохранения Курской области"</t>
  </si>
  <si>
    <t>Подпрограмма 11 «Управление государственной программой и обеспечение условий реализации»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</si>
</sst>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0"/>
    <numFmt numFmtId="165" formatCode="0.0"/>
    <numFmt numFmtId="166" formatCode="#,##0.0"/>
    <numFmt numFmtId="167" formatCode="_-* #,##0.0_р_._-;\-* #,##0.0_р_._-;_-* &quot;-&quot;??_р_._-;_-@_-"/>
  </numFmts>
  <fonts count="25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.5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7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/>
    <xf numFmtId="0" fontId="6" fillId="0" borderId="1" xfId="0" applyFont="1" applyBorder="1" applyAlignment="1">
      <alignment horizontal="center" vertical="top" wrapText="1"/>
    </xf>
    <xf numFmtId="0" fontId="9" fillId="0" borderId="0" xfId="0" applyFont="1"/>
    <xf numFmtId="0" fontId="16" fillId="0" borderId="1" xfId="0" applyFont="1" applyBorder="1"/>
    <xf numFmtId="0" fontId="16" fillId="0" borderId="0" xfId="0" applyFont="1"/>
    <xf numFmtId="0" fontId="6" fillId="0" borderId="1" xfId="0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17" fillId="0" borderId="0" xfId="0" applyFont="1"/>
    <xf numFmtId="0" fontId="6" fillId="0" borderId="1" xfId="0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165" fontId="20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justify" vertical="top" wrapText="1"/>
    </xf>
    <xf numFmtId="0" fontId="19" fillId="0" borderId="0" xfId="0" applyFont="1" applyFill="1"/>
    <xf numFmtId="164" fontId="19" fillId="0" borderId="0" xfId="0" applyNumberFormat="1" applyFont="1" applyFill="1"/>
    <xf numFmtId="0" fontId="24" fillId="0" borderId="0" xfId="0" applyFont="1" applyFill="1"/>
    <xf numFmtId="1" fontId="19" fillId="0" borderId="0" xfId="0" applyNumberFormat="1" applyFont="1" applyFill="1"/>
    <xf numFmtId="3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justify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Normal="100" workbookViewId="0">
      <pane xSplit="4" ySplit="5" topLeftCell="E488" activePane="bottomRight" state="frozen"/>
      <selection pane="topRight" activeCell="E1" sqref="E1"/>
      <selection pane="bottomLeft" activeCell="A6" sqref="A6"/>
      <selection pane="bottomRight" activeCell="F525" sqref="F525"/>
    </sheetView>
  </sheetViews>
  <sheetFormatPr defaultRowHeight="15"/>
  <cols>
    <col min="1" max="1" width="4.85546875" customWidth="1"/>
    <col min="2" max="2" width="21.140625" customWidth="1"/>
    <col min="3" max="3" width="12" customWidth="1"/>
    <col min="4" max="4" width="12.28515625" customWidth="1"/>
    <col min="5" max="5" width="12.42578125" customWidth="1"/>
    <col min="6" max="6" width="12.28515625" customWidth="1"/>
    <col min="7" max="7" width="9.85546875" customWidth="1"/>
    <col min="8" max="8" width="11.85546875" customWidth="1"/>
    <col min="9" max="9" width="8.85546875" customWidth="1"/>
    <col min="10" max="10" width="7.85546875" customWidth="1"/>
    <col min="11" max="11" width="8.7109375" customWidth="1"/>
    <col min="12" max="12" width="7.85546875" customWidth="1"/>
    <col min="13" max="13" width="6.85546875" customWidth="1"/>
    <col min="14" max="14" width="8.140625" customWidth="1"/>
    <col min="15" max="15" width="6.5703125" customWidth="1"/>
    <col min="16" max="16" width="0.28515625" customWidth="1"/>
    <col min="17" max="17" width="11.140625" customWidth="1"/>
  </cols>
  <sheetData>
    <row r="1" spans="1:18" ht="23.25" customHeight="1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8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45" customHeight="1">
      <c r="A3" s="207" t="s">
        <v>1</v>
      </c>
      <c r="B3" s="205" t="s">
        <v>174</v>
      </c>
      <c r="C3" s="205" t="s">
        <v>0</v>
      </c>
      <c r="D3" s="209" t="s">
        <v>152</v>
      </c>
      <c r="E3" s="203" t="s">
        <v>173</v>
      </c>
      <c r="F3" s="203"/>
      <c r="G3" s="203"/>
      <c r="H3" s="203"/>
      <c r="I3" s="203"/>
      <c r="J3" s="203" t="s">
        <v>4</v>
      </c>
      <c r="K3" s="203"/>
      <c r="L3" s="203"/>
      <c r="M3" s="203" t="s">
        <v>6</v>
      </c>
      <c r="N3" s="203"/>
      <c r="O3" s="203" t="s">
        <v>7</v>
      </c>
      <c r="P3" s="203"/>
      <c r="Q3" s="205" t="s">
        <v>10</v>
      </c>
      <c r="R3" s="1"/>
    </row>
    <row r="4" spans="1:18" ht="111" customHeight="1">
      <c r="A4" s="207"/>
      <c r="B4" s="205"/>
      <c r="C4" s="205"/>
      <c r="D4" s="210"/>
      <c r="E4" s="2" t="s">
        <v>3</v>
      </c>
      <c r="F4" s="11" t="s">
        <v>149</v>
      </c>
      <c r="G4" s="11" t="s">
        <v>150</v>
      </c>
      <c r="H4" s="11" t="s">
        <v>157</v>
      </c>
      <c r="I4" s="11" t="s">
        <v>151</v>
      </c>
      <c r="J4" s="115" t="s">
        <v>2</v>
      </c>
      <c r="K4" s="2" t="s">
        <v>5</v>
      </c>
      <c r="L4" s="82" t="s">
        <v>192</v>
      </c>
      <c r="M4" s="3" t="s">
        <v>2</v>
      </c>
      <c r="N4" s="3" t="s">
        <v>8</v>
      </c>
      <c r="O4" s="3" t="s">
        <v>2</v>
      </c>
      <c r="P4" s="3" t="s">
        <v>8</v>
      </c>
      <c r="Q4" s="205"/>
      <c r="R4" s="1"/>
    </row>
    <row r="5" spans="1:18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8" ht="14.25" customHeight="1">
      <c r="A6" s="156">
        <v>1</v>
      </c>
      <c r="B6" s="146" t="s">
        <v>11</v>
      </c>
      <c r="C6" s="208" t="s">
        <v>12</v>
      </c>
      <c r="D6" s="103" t="s">
        <v>153</v>
      </c>
      <c r="E6" s="22">
        <f>E7+E8+E9</f>
        <v>17094923.219000001</v>
      </c>
      <c r="F6" s="22">
        <f t="shared" ref="F6:H6" si="0">F7+F8+F9</f>
        <v>17099142.619000003</v>
      </c>
      <c r="G6" s="22">
        <f t="shared" ref="G6:G7" si="1">F6-E6</f>
        <v>4219.4000000022352</v>
      </c>
      <c r="H6" s="22">
        <f t="shared" si="0"/>
        <v>16980476.579</v>
      </c>
      <c r="I6" s="55">
        <f t="shared" ref="I6:I9" si="2">H6/F6*100</f>
        <v>99.306011753664507</v>
      </c>
      <c r="J6" s="25">
        <v>100</v>
      </c>
      <c r="K6" s="25">
        <v>80</v>
      </c>
      <c r="L6" s="25">
        <v>80</v>
      </c>
      <c r="M6" s="25">
        <v>45</v>
      </c>
      <c r="N6" s="25">
        <v>43</v>
      </c>
      <c r="O6" s="25">
        <v>52</v>
      </c>
      <c r="P6" s="25">
        <v>50</v>
      </c>
      <c r="Q6" s="138" t="s">
        <v>176</v>
      </c>
    </row>
    <row r="7" spans="1:18" ht="22.5">
      <c r="A7" s="157"/>
      <c r="B7" s="146"/>
      <c r="C7" s="208"/>
      <c r="D7" s="46" t="s">
        <v>155</v>
      </c>
      <c r="E7" s="20">
        <f>E11+E16+E21+E26+E31+E36+E41+E46+E51+E56+E61</f>
        <v>626455.18699999992</v>
      </c>
      <c r="F7" s="20">
        <f t="shared" ref="F7:H7" si="3">F11+F16+F21+F26+F31+F36+F41+F46+F51+F56+F61</f>
        <v>630674.58699999994</v>
      </c>
      <c r="G7" s="20">
        <f t="shared" si="1"/>
        <v>4219.4000000000233</v>
      </c>
      <c r="H7" s="20">
        <f t="shared" si="3"/>
        <v>623976.91700000002</v>
      </c>
      <c r="I7" s="52">
        <f t="shared" si="2"/>
        <v>98.938014922741786</v>
      </c>
      <c r="J7" s="108"/>
      <c r="K7" s="30"/>
      <c r="L7" s="30"/>
      <c r="M7" s="30"/>
      <c r="N7" s="30"/>
      <c r="O7" s="30"/>
      <c r="P7" s="30"/>
      <c r="Q7" s="139"/>
    </row>
    <row r="8" spans="1:18" ht="22.5">
      <c r="A8" s="157"/>
      <c r="B8" s="146"/>
      <c r="C8" s="208"/>
      <c r="D8" s="13" t="s">
        <v>154</v>
      </c>
      <c r="E8" s="20">
        <f>E12+E17+E22+E27+E32+E37+E42+E47+E52+E57+E62</f>
        <v>6882552.1320000002</v>
      </c>
      <c r="F8" s="20">
        <f t="shared" ref="F8:H8" si="4">F12+F17+F22+F27+F32+F37+F42+F47+F52+F57+F62</f>
        <v>6882552.1320000002</v>
      </c>
      <c r="G8" s="22" t="s">
        <v>175</v>
      </c>
      <c r="H8" s="20">
        <f t="shared" si="4"/>
        <v>6770843.5889999997</v>
      </c>
      <c r="I8" s="52">
        <f t="shared" si="2"/>
        <v>98.376931393216509</v>
      </c>
      <c r="J8" s="30"/>
      <c r="K8" s="30"/>
      <c r="L8" s="30"/>
      <c r="M8" s="30"/>
      <c r="N8" s="30"/>
      <c r="O8" s="30"/>
      <c r="P8" s="30"/>
      <c r="Q8" s="139"/>
    </row>
    <row r="9" spans="1:18" ht="25.5" customHeight="1">
      <c r="A9" s="157"/>
      <c r="B9" s="146"/>
      <c r="C9" s="208"/>
      <c r="D9" s="46" t="s">
        <v>156</v>
      </c>
      <c r="E9" s="20">
        <f>E13+E18+E23+E28+E33+E38+E43+E48+E53+E58+E63</f>
        <v>9585915.9000000004</v>
      </c>
      <c r="F9" s="20">
        <f t="shared" ref="F9:H9" si="5">F13+F18+F23+F28+F33+F38+F43+F48+F53+F58+F63</f>
        <v>9585915.9000000004</v>
      </c>
      <c r="G9" s="22" t="s">
        <v>175</v>
      </c>
      <c r="H9" s="20">
        <f t="shared" si="5"/>
        <v>9585656.0729999989</v>
      </c>
      <c r="I9" s="52">
        <f t="shared" si="2"/>
        <v>99.997289492180911</v>
      </c>
      <c r="J9" s="30"/>
      <c r="K9" s="30"/>
      <c r="L9" s="30"/>
      <c r="M9" s="30"/>
      <c r="N9" s="30"/>
      <c r="O9" s="30"/>
      <c r="P9" s="30"/>
      <c r="Q9" s="140"/>
    </row>
    <row r="10" spans="1:18" ht="14.25" customHeight="1">
      <c r="A10" s="157"/>
      <c r="B10" s="132" t="s">
        <v>13</v>
      </c>
      <c r="C10" s="199" t="s">
        <v>12</v>
      </c>
      <c r="D10" s="13" t="s">
        <v>153</v>
      </c>
      <c r="E10" s="20">
        <f>E11+E12+E13+E14</f>
        <v>6545966.1050000004</v>
      </c>
      <c r="F10" s="20">
        <f>F11+F12+F13+F14</f>
        <v>6545966.1050000004</v>
      </c>
      <c r="G10" s="110" t="s">
        <v>175</v>
      </c>
      <c r="H10" s="20">
        <f>H11+H12+H13+H14</f>
        <v>6541924.1550000003</v>
      </c>
      <c r="I10" s="41">
        <f>H10/F10*100</f>
        <v>99.938252811958307</v>
      </c>
      <c r="J10" s="30">
        <v>26</v>
      </c>
      <c r="K10" s="30">
        <v>23</v>
      </c>
      <c r="L10" s="30">
        <v>88.5</v>
      </c>
      <c r="M10" s="30">
        <v>6</v>
      </c>
      <c r="N10" s="30">
        <v>6</v>
      </c>
      <c r="O10" s="30">
        <v>10</v>
      </c>
      <c r="P10" s="30">
        <v>10</v>
      </c>
      <c r="Q10" s="30" t="s">
        <v>142</v>
      </c>
    </row>
    <row r="11" spans="1:18" ht="24" customHeight="1">
      <c r="A11" s="157"/>
      <c r="B11" s="133"/>
      <c r="C11" s="200"/>
      <c r="D11" s="46" t="s">
        <v>155</v>
      </c>
      <c r="E11" s="20">
        <v>0</v>
      </c>
      <c r="F11" s="20">
        <v>0</v>
      </c>
      <c r="G11" s="110" t="s">
        <v>175</v>
      </c>
      <c r="H11" s="20">
        <v>0</v>
      </c>
      <c r="I11" s="41"/>
      <c r="J11" s="30"/>
      <c r="K11" s="30"/>
      <c r="L11" s="30"/>
      <c r="M11" s="30"/>
      <c r="N11" s="30"/>
      <c r="O11" s="30"/>
      <c r="P11" s="30"/>
      <c r="Q11" s="30"/>
    </row>
    <row r="12" spans="1:18" ht="21" customHeight="1">
      <c r="A12" s="157"/>
      <c r="B12" s="133"/>
      <c r="C12" s="200"/>
      <c r="D12" s="13" t="s">
        <v>154</v>
      </c>
      <c r="E12" s="20">
        <v>191226.58199999999</v>
      </c>
      <c r="F12" s="20">
        <v>191226.58199999999</v>
      </c>
      <c r="G12" s="110" t="s">
        <v>175</v>
      </c>
      <c r="H12" s="20">
        <v>187202.614</v>
      </c>
      <c r="I12" s="41">
        <f t="shared" ref="I12:I13" si="6">H12/F12*100</f>
        <v>97.895706779928744</v>
      </c>
      <c r="J12" s="30"/>
      <c r="K12" s="30"/>
      <c r="L12" s="30"/>
      <c r="M12" s="30"/>
      <c r="N12" s="30"/>
      <c r="O12" s="30"/>
      <c r="P12" s="30"/>
      <c r="Q12" s="30"/>
    </row>
    <row r="13" spans="1:18" ht="27.75" customHeight="1">
      <c r="A13" s="157"/>
      <c r="B13" s="133"/>
      <c r="C13" s="200"/>
      <c r="D13" s="46" t="s">
        <v>156</v>
      </c>
      <c r="E13" s="20">
        <v>6354739.523</v>
      </c>
      <c r="F13" s="20">
        <v>6354739.523</v>
      </c>
      <c r="G13" s="110" t="s">
        <v>175</v>
      </c>
      <c r="H13" s="20">
        <v>6354721.5410000002</v>
      </c>
      <c r="I13" s="41">
        <f t="shared" si="6"/>
        <v>99.999717030101152</v>
      </c>
      <c r="J13" s="30"/>
      <c r="K13" s="30"/>
      <c r="L13" s="30"/>
      <c r="M13" s="30"/>
      <c r="N13" s="30"/>
      <c r="O13" s="30"/>
      <c r="P13" s="30"/>
      <c r="Q13" s="30"/>
    </row>
    <row r="14" spans="1:18" ht="27" customHeight="1">
      <c r="A14" s="157"/>
      <c r="B14" s="162"/>
      <c r="C14" s="201"/>
      <c r="D14" s="13" t="s">
        <v>172</v>
      </c>
      <c r="E14" s="101">
        <v>0</v>
      </c>
      <c r="F14" s="101">
        <v>0</v>
      </c>
      <c r="G14" s="110" t="s">
        <v>175</v>
      </c>
      <c r="H14" s="101">
        <v>0</v>
      </c>
      <c r="I14" s="112"/>
      <c r="J14" s="30"/>
      <c r="K14" s="30"/>
      <c r="L14" s="30"/>
      <c r="M14" s="30"/>
      <c r="N14" s="30"/>
      <c r="O14" s="30"/>
      <c r="P14" s="30"/>
      <c r="Q14" s="30"/>
    </row>
    <row r="15" spans="1:18" ht="13.5" customHeight="1">
      <c r="A15" s="157"/>
      <c r="B15" s="132" t="s">
        <v>14</v>
      </c>
      <c r="C15" s="199" t="s">
        <v>54</v>
      </c>
      <c r="D15" s="13" t="s">
        <v>153</v>
      </c>
      <c r="E15" s="20">
        <f>E16+E17+E18+E19</f>
        <v>4598666.2290000003</v>
      </c>
      <c r="F15" s="20">
        <f>F16+F17+F18+F19</f>
        <v>4598666.2290000003</v>
      </c>
      <c r="G15" s="19" t="s">
        <v>175</v>
      </c>
      <c r="H15" s="20">
        <f>H16+H17+H18+H19</f>
        <v>4500108.5149999997</v>
      </c>
      <c r="I15" s="41">
        <f>H15/F15*100</f>
        <v>97.856819584372573</v>
      </c>
      <c r="J15" s="30">
        <v>16</v>
      </c>
      <c r="K15" s="30">
        <v>14</v>
      </c>
      <c r="L15" s="30">
        <v>87.5</v>
      </c>
      <c r="M15" s="30">
        <v>12</v>
      </c>
      <c r="N15" s="30">
        <v>12</v>
      </c>
      <c r="O15" s="30">
        <v>16</v>
      </c>
      <c r="P15" s="30">
        <v>16</v>
      </c>
      <c r="Q15" s="30" t="s">
        <v>142</v>
      </c>
    </row>
    <row r="16" spans="1:18" ht="27" customHeight="1">
      <c r="A16" s="157"/>
      <c r="B16" s="133"/>
      <c r="C16" s="200"/>
      <c r="D16" s="46" t="s">
        <v>155</v>
      </c>
      <c r="E16" s="20">
        <v>164253.397</v>
      </c>
      <c r="F16" s="20">
        <v>164253.397</v>
      </c>
      <c r="G16" s="19" t="s">
        <v>175</v>
      </c>
      <c r="H16" s="20">
        <v>164244.201</v>
      </c>
      <c r="I16" s="41">
        <f t="shared" ref="I16:I18" si="7">H16/F16*100</f>
        <v>99.994401333447001</v>
      </c>
      <c r="J16" s="30"/>
      <c r="K16" s="30"/>
      <c r="L16" s="30"/>
      <c r="M16" s="30"/>
      <c r="N16" s="30"/>
      <c r="O16" s="30"/>
      <c r="P16" s="30"/>
      <c r="Q16" s="30"/>
    </row>
    <row r="17" spans="1:17" ht="27" customHeight="1">
      <c r="A17" s="157"/>
      <c r="B17" s="133"/>
      <c r="C17" s="200"/>
      <c r="D17" s="13" t="s">
        <v>154</v>
      </c>
      <c r="E17" s="20">
        <v>1382482.3319999999</v>
      </c>
      <c r="F17" s="20">
        <v>1382482.3319999999</v>
      </c>
      <c r="G17" s="19" t="s">
        <v>175</v>
      </c>
      <c r="H17" s="20">
        <v>1284032.8629999999</v>
      </c>
      <c r="I17" s="41">
        <f t="shared" si="7"/>
        <v>92.878790077730983</v>
      </c>
      <c r="J17" s="30"/>
      <c r="K17" s="30"/>
      <c r="L17" s="30"/>
      <c r="M17" s="30"/>
      <c r="N17" s="30"/>
      <c r="O17" s="30"/>
      <c r="P17" s="30"/>
      <c r="Q17" s="30"/>
    </row>
    <row r="18" spans="1:17" ht="27" customHeight="1">
      <c r="A18" s="157"/>
      <c r="B18" s="133"/>
      <c r="C18" s="200"/>
      <c r="D18" s="46" t="s">
        <v>156</v>
      </c>
      <c r="E18" s="20">
        <v>3051930.5</v>
      </c>
      <c r="F18" s="20">
        <v>3051930.5</v>
      </c>
      <c r="G18" s="19" t="s">
        <v>175</v>
      </c>
      <c r="H18" s="20">
        <v>3051831.4509999999</v>
      </c>
      <c r="I18" s="41">
        <f t="shared" si="7"/>
        <v>99.996754546016035</v>
      </c>
      <c r="J18" s="30"/>
      <c r="K18" s="30"/>
      <c r="L18" s="30"/>
      <c r="M18" s="30"/>
      <c r="N18" s="30"/>
      <c r="O18" s="30"/>
      <c r="P18" s="30"/>
      <c r="Q18" s="30"/>
    </row>
    <row r="19" spans="1:17" ht="23.25" customHeight="1">
      <c r="A19" s="157"/>
      <c r="B19" s="162"/>
      <c r="C19" s="201"/>
      <c r="D19" s="13" t="s">
        <v>172</v>
      </c>
      <c r="E19" s="20">
        <v>0</v>
      </c>
      <c r="F19" s="20">
        <v>0</v>
      </c>
      <c r="G19" s="19" t="s">
        <v>175</v>
      </c>
      <c r="H19" s="20">
        <v>0</v>
      </c>
      <c r="I19" s="113"/>
      <c r="J19" s="30"/>
      <c r="K19" s="30"/>
      <c r="L19" s="30"/>
      <c r="M19" s="30"/>
      <c r="N19" s="30"/>
      <c r="O19" s="30"/>
      <c r="P19" s="30"/>
      <c r="Q19" s="30"/>
    </row>
    <row r="20" spans="1:17" ht="11.25" customHeight="1">
      <c r="A20" s="157"/>
      <c r="B20" s="132" t="s">
        <v>193</v>
      </c>
      <c r="C20" s="199" t="s">
        <v>54</v>
      </c>
      <c r="D20" s="13" t="s">
        <v>153</v>
      </c>
      <c r="E20" s="20">
        <v>0</v>
      </c>
      <c r="F20" s="20">
        <v>0</v>
      </c>
      <c r="G20" s="19" t="s">
        <v>175</v>
      </c>
      <c r="H20" s="20">
        <v>0</v>
      </c>
      <c r="I20" s="113"/>
      <c r="J20" s="30">
        <v>3</v>
      </c>
      <c r="K20" s="30">
        <v>3</v>
      </c>
      <c r="L20" s="30">
        <v>100</v>
      </c>
      <c r="M20" s="30">
        <v>2</v>
      </c>
      <c r="N20" s="30">
        <v>1</v>
      </c>
      <c r="O20" s="30">
        <v>1</v>
      </c>
      <c r="P20" s="30">
        <v>0</v>
      </c>
      <c r="Q20" s="30" t="s">
        <v>142</v>
      </c>
    </row>
    <row r="21" spans="1:17" ht="23.25" customHeight="1">
      <c r="A21" s="157"/>
      <c r="B21" s="133"/>
      <c r="C21" s="200"/>
      <c r="D21" s="46" t="s">
        <v>155</v>
      </c>
      <c r="E21" s="20">
        <v>0</v>
      </c>
      <c r="F21" s="20">
        <v>0</v>
      </c>
      <c r="G21" s="19" t="s">
        <v>175</v>
      </c>
      <c r="H21" s="20">
        <v>0</v>
      </c>
      <c r="I21" s="113"/>
      <c r="J21" s="30"/>
      <c r="K21" s="30"/>
      <c r="L21" s="30"/>
      <c r="M21" s="30"/>
      <c r="N21" s="30"/>
      <c r="O21" s="30"/>
      <c r="P21" s="30"/>
      <c r="Q21" s="30"/>
    </row>
    <row r="22" spans="1:17" ht="26.25" customHeight="1">
      <c r="A22" s="157"/>
      <c r="B22" s="133"/>
      <c r="C22" s="200"/>
      <c r="D22" s="13" t="s">
        <v>154</v>
      </c>
      <c r="E22" s="20">
        <v>0</v>
      </c>
      <c r="F22" s="20">
        <v>0</v>
      </c>
      <c r="G22" s="19" t="s">
        <v>175</v>
      </c>
      <c r="H22" s="20">
        <v>0</v>
      </c>
      <c r="I22" s="113"/>
      <c r="J22" s="30"/>
      <c r="K22" s="30"/>
      <c r="L22" s="30"/>
      <c r="M22" s="30"/>
      <c r="N22" s="30"/>
      <c r="O22" s="30"/>
      <c r="P22" s="30"/>
      <c r="Q22" s="30"/>
    </row>
    <row r="23" spans="1:17" ht="26.25" customHeight="1">
      <c r="A23" s="157"/>
      <c r="B23" s="133"/>
      <c r="C23" s="200"/>
      <c r="D23" s="46" t="s">
        <v>156</v>
      </c>
      <c r="E23" s="20">
        <v>0</v>
      </c>
      <c r="F23" s="20">
        <v>0</v>
      </c>
      <c r="G23" s="19" t="s">
        <v>175</v>
      </c>
      <c r="H23" s="20">
        <v>0</v>
      </c>
      <c r="I23" s="113"/>
      <c r="J23" s="30"/>
      <c r="K23" s="30"/>
      <c r="L23" s="30"/>
      <c r="M23" s="30"/>
      <c r="N23" s="30"/>
      <c r="O23" s="30"/>
      <c r="P23" s="30"/>
      <c r="Q23" s="30"/>
    </row>
    <row r="24" spans="1:17" ht="27.75" customHeight="1">
      <c r="A24" s="157"/>
      <c r="B24" s="162"/>
      <c r="C24" s="201"/>
      <c r="D24" s="13" t="s">
        <v>172</v>
      </c>
      <c r="E24" s="20">
        <v>0</v>
      </c>
      <c r="F24" s="20">
        <v>0</v>
      </c>
      <c r="G24" s="19" t="s">
        <v>175</v>
      </c>
      <c r="H24" s="20">
        <v>0</v>
      </c>
      <c r="I24" s="113"/>
      <c r="J24" s="30"/>
      <c r="K24" s="30"/>
      <c r="L24" s="30"/>
      <c r="M24" s="30"/>
      <c r="N24" s="30"/>
      <c r="O24" s="30"/>
      <c r="P24" s="30"/>
      <c r="Q24" s="30"/>
    </row>
    <row r="25" spans="1:17" ht="14.25" customHeight="1">
      <c r="A25" s="157"/>
      <c r="B25" s="132" t="s">
        <v>194</v>
      </c>
      <c r="C25" s="199" t="s">
        <v>12</v>
      </c>
      <c r="D25" s="13" t="s">
        <v>153</v>
      </c>
      <c r="E25" s="20">
        <f>E26+E27+E28+E29</f>
        <v>110831.87</v>
      </c>
      <c r="F25" s="20">
        <f>F26+F27+F28+F29</f>
        <v>110831.87</v>
      </c>
      <c r="G25" s="19" t="s">
        <v>175</v>
      </c>
      <c r="H25" s="20">
        <f>H26+H27+H28+H29</f>
        <v>110498.76300000001</v>
      </c>
      <c r="I25" s="41">
        <f>H25/F25*100</f>
        <v>99.699448362641547</v>
      </c>
      <c r="J25" s="30">
        <v>11</v>
      </c>
      <c r="K25" s="30">
        <v>9</v>
      </c>
      <c r="L25" s="30">
        <v>81.8</v>
      </c>
      <c r="M25" s="30">
        <v>6</v>
      </c>
      <c r="N25" s="30">
        <v>6</v>
      </c>
      <c r="O25" s="30">
        <v>8</v>
      </c>
      <c r="P25" s="30">
        <v>8</v>
      </c>
      <c r="Q25" s="30" t="s">
        <v>142</v>
      </c>
    </row>
    <row r="26" spans="1:17" ht="24.75" customHeight="1">
      <c r="A26" s="157"/>
      <c r="B26" s="133"/>
      <c r="C26" s="200"/>
      <c r="D26" s="46" t="s">
        <v>155</v>
      </c>
      <c r="E26" s="20">
        <v>0</v>
      </c>
      <c r="F26" s="20">
        <v>0</v>
      </c>
      <c r="G26" s="19" t="s">
        <v>175</v>
      </c>
      <c r="H26" s="20">
        <v>0</v>
      </c>
      <c r="I26" s="41"/>
      <c r="J26" s="30"/>
      <c r="K26" s="30"/>
      <c r="L26" s="30"/>
      <c r="M26" s="30"/>
      <c r="N26" s="30"/>
      <c r="O26" s="30"/>
      <c r="P26" s="30"/>
      <c r="Q26" s="30"/>
    </row>
    <row r="27" spans="1:17" ht="21.75" customHeight="1">
      <c r="A27" s="157"/>
      <c r="B27" s="133"/>
      <c r="C27" s="200"/>
      <c r="D27" s="13" t="s">
        <v>154</v>
      </c>
      <c r="E27" s="20">
        <v>110831.87</v>
      </c>
      <c r="F27" s="20">
        <v>110831.87</v>
      </c>
      <c r="G27" s="19" t="s">
        <v>175</v>
      </c>
      <c r="H27" s="20">
        <v>110498.76300000001</v>
      </c>
      <c r="I27" s="41">
        <f t="shared" ref="I27" si="8">H27/F27*100</f>
        <v>99.699448362641547</v>
      </c>
      <c r="J27" s="30"/>
      <c r="K27" s="30"/>
      <c r="L27" s="30"/>
      <c r="M27" s="30"/>
      <c r="N27" s="30"/>
      <c r="O27" s="30"/>
      <c r="P27" s="30"/>
      <c r="Q27" s="30"/>
    </row>
    <row r="28" spans="1:17" ht="21" customHeight="1">
      <c r="A28" s="157"/>
      <c r="B28" s="133"/>
      <c r="C28" s="200"/>
      <c r="D28" s="46" t="s">
        <v>156</v>
      </c>
      <c r="E28" s="20">
        <v>0</v>
      </c>
      <c r="F28" s="20">
        <v>0</v>
      </c>
      <c r="G28" s="19" t="s">
        <v>175</v>
      </c>
      <c r="H28" s="20">
        <v>0</v>
      </c>
      <c r="I28" s="41"/>
      <c r="J28" s="30"/>
      <c r="K28" s="30"/>
      <c r="L28" s="30"/>
      <c r="M28" s="30"/>
      <c r="N28" s="30"/>
      <c r="O28" s="30"/>
      <c r="P28" s="30"/>
      <c r="Q28" s="30"/>
    </row>
    <row r="29" spans="1:17" ht="24" customHeight="1">
      <c r="A29" s="157"/>
      <c r="B29" s="162"/>
      <c r="C29" s="201"/>
      <c r="D29" s="13" t="s">
        <v>172</v>
      </c>
      <c r="E29" s="20">
        <v>0</v>
      </c>
      <c r="F29" s="20">
        <v>0</v>
      </c>
      <c r="G29" s="19" t="s">
        <v>175</v>
      </c>
      <c r="H29" s="20">
        <v>0</v>
      </c>
      <c r="I29" s="41"/>
      <c r="J29" s="30"/>
      <c r="K29" s="30"/>
      <c r="L29" s="30"/>
      <c r="M29" s="30"/>
      <c r="N29" s="30"/>
      <c r="O29" s="30"/>
      <c r="P29" s="30"/>
      <c r="Q29" s="30"/>
    </row>
    <row r="30" spans="1:17" ht="13.5" customHeight="1">
      <c r="A30" s="157"/>
      <c r="B30" s="132" t="s">
        <v>195</v>
      </c>
      <c r="C30" s="199" t="s">
        <v>12</v>
      </c>
      <c r="D30" s="13" t="s">
        <v>153</v>
      </c>
      <c r="E30" s="20">
        <f>E31+E32+E33+E34</f>
        <v>241000.60699999999</v>
      </c>
      <c r="F30" s="20">
        <f>F31+F32+F33+F34</f>
        <v>241000.60699999999</v>
      </c>
      <c r="G30" s="19" t="s">
        <v>175</v>
      </c>
      <c r="H30" s="20">
        <f>H31+H32+H33+H34</f>
        <v>240961.24400000001</v>
      </c>
      <c r="I30" s="41">
        <f>H30/F30*100</f>
        <v>99.983666846117131</v>
      </c>
      <c r="J30" s="30">
        <v>3</v>
      </c>
      <c r="K30" s="30">
        <v>3</v>
      </c>
      <c r="L30" s="30">
        <v>100</v>
      </c>
      <c r="M30" s="30">
        <v>2</v>
      </c>
      <c r="N30" s="30">
        <v>2</v>
      </c>
      <c r="O30" s="30">
        <v>1</v>
      </c>
      <c r="P30" s="30">
        <v>1</v>
      </c>
      <c r="Q30" s="30" t="s">
        <v>142</v>
      </c>
    </row>
    <row r="31" spans="1:17" ht="22.5">
      <c r="A31" s="157"/>
      <c r="B31" s="133"/>
      <c r="C31" s="200"/>
      <c r="D31" s="46" t="s">
        <v>155</v>
      </c>
      <c r="E31" s="20">
        <v>0</v>
      </c>
      <c r="F31" s="20">
        <v>0</v>
      </c>
      <c r="G31" s="19" t="s">
        <v>175</v>
      </c>
      <c r="H31" s="20">
        <v>0</v>
      </c>
      <c r="I31" s="41"/>
      <c r="J31" s="30"/>
      <c r="K31" s="30"/>
      <c r="L31" s="30"/>
      <c r="M31" s="30"/>
      <c r="N31" s="30"/>
      <c r="O31" s="30"/>
      <c r="P31" s="30"/>
      <c r="Q31" s="30"/>
    </row>
    <row r="32" spans="1:17" ht="22.5">
      <c r="A32" s="157"/>
      <c r="B32" s="133"/>
      <c r="C32" s="200"/>
      <c r="D32" s="13" t="s">
        <v>154</v>
      </c>
      <c r="E32" s="20">
        <v>118358.70699999999</v>
      </c>
      <c r="F32" s="20">
        <v>118358.70699999999</v>
      </c>
      <c r="G32" s="19" t="s">
        <v>175</v>
      </c>
      <c r="H32" s="20">
        <v>118358.704</v>
      </c>
      <c r="I32" s="41">
        <f t="shared" ref="I32:I33" si="9">H32/F32*100</f>
        <v>99.999997465332228</v>
      </c>
      <c r="J32" s="30"/>
      <c r="K32" s="30"/>
      <c r="L32" s="30"/>
      <c r="M32" s="30"/>
      <c r="N32" s="30"/>
      <c r="O32" s="30"/>
      <c r="P32" s="30"/>
      <c r="Q32" s="30"/>
    </row>
    <row r="33" spans="1:17" ht="22.5">
      <c r="A33" s="157"/>
      <c r="B33" s="133"/>
      <c r="C33" s="200"/>
      <c r="D33" s="46" t="s">
        <v>156</v>
      </c>
      <c r="E33" s="20">
        <v>122641.9</v>
      </c>
      <c r="F33" s="20">
        <v>122641.9</v>
      </c>
      <c r="G33" s="19" t="s">
        <v>175</v>
      </c>
      <c r="H33" s="20">
        <v>122602.54</v>
      </c>
      <c r="I33" s="41">
        <f t="shared" si="9"/>
        <v>99.967906563743711</v>
      </c>
      <c r="J33" s="30"/>
      <c r="K33" s="30"/>
      <c r="L33" s="30"/>
      <c r="M33" s="30"/>
      <c r="N33" s="30"/>
      <c r="O33" s="30"/>
      <c r="P33" s="30"/>
      <c r="Q33" s="30"/>
    </row>
    <row r="34" spans="1:17" ht="22.5">
      <c r="A34" s="157"/>
      <c r="B34" s="162"/>
      <c r="C34" s="201"/>
      <c r="D34" s="13" t="s">
        <v>172</v>
      </c>
      <c r="E34" s="20">
        <v>0</v>
      </c>
      <c r="F34" s="20">
        <v>0</v>
      </c>
      <c r="G34" s="19" t="s">
        <v>175</v>
      </c>
      <c r="H34" s="20">
        <v>0</v>
      </c>
      <c r="I34" s="41"/>
      <c r="J34" s="30"/>
      <c r="K34" s="30"/>
      <c r="L34" s="30"/>
      <c r="M34" s="30"/>
      <c r="N34" s="30"/>
      <c r="O34" s="30"/>
      <c r="P34" s="30"/>
      <c r="Q34" s="30"/>
    </row>
    <row r="35" spans="1:17" ht="12.75" customHeight="1">
      <c r="A35" s="157"/>
      <c r="B35" s="132" t="s">
        <v>196</v>
      </c>
      <c r="C35" s="199" t="s">
        <v>12</v>
      </c>
      <c r="D35" s="13" t="s">
        <v>153</v>
      </c>
      <c r="E35" s="20">
        <f>E36+E37+E38+E39</f>
        <v>63740.338000000003</v>
      </c>
      <c r="F35" s="20">
        <f>F36+F37+F38+F39</f>
        <v>63740.338000000003</v>
      </c>
      <c r="G35" s="19" t="s">
        <v>175</v>
      </c>
      <c r="H35" s="20">
        <f>H36+H37+H38+H39</f>
        <v>63605.552000000003</v>
      </c>
      <c r="I35" s="41">
        <f>H35/F35*100</f>
        <v>99.788538931186721</v>
      </c>
      <c r="J35" s="30">
        <v>2</v>
      </c>
      <c r="K35" s="30">
        <v>2</v>
      </c>
      <c r="L35" s="30">
        <v>100</v>
      </c>
      <c r="M35" s="30">
        <v>2</v>
      </c>
      <c r="N35" s="30">
        <v>2</v>
      </c>
      <c r="O35" s="30">
        <v>1</v>
      </c>
      <c r="P35" s="30">
        <v>1</v>
      </c>
      <c r="Q35" s="30" t="s">
        <v>142</v>
      </c>
    </row>
    <row r="36" spans="1:17" ht="22.5">
      <c r="A36" s="157"/>
      <c r="B36" s="133"/>
      <c r="C36" s="200"/>
      <c r="D36" s="46" t="s">
        <v>155</v>
      </c>
      <c r="E36" s="20">
        <v>0</v>
      </c>
      <c r="F36" s="20">
        <v>0</v>
      </c>
      <c r="G36" s="19" t="s">
        <v>175</v>
      </c>
      <c r="H36" s="20">
        <v>0</v>
      </c>
      <c r="I36" s="41"/>
      <c r="J36" s="30"/>
      <c r="K36" s="30"/>
      <c r="L36" s="30"/>
      <c r="M36" s="30"/>
      <c r="N36" s="30"/>
      <c r="O36" s="30"/>
      <c r="P36" s="30"/>
      <c r="Q36" s="30"/>
    </row>
    <row r="37" spans="1:17" ht="22.5">
      <c r="A37" s="157"/>
      <c r="B37" s="133"/>
      <c r="C37" s="200"/>
      <c r="D37" s="13" t="s">
        <v>154</v>
      </c>
      <c r="E37" s="20">
        <v>63740.338000000003</v>
      </c>
      <c r="F37" s="20">
        <v>63740.338000000003</v>
      </c>
      <c r="G37" s="19" t="s">
        <v>175</v>
      </c>
      <c r="H37" s="20">
        <v>63605.552000000003</v>
      </c>
      <c r="I37" s="41">
        <f t="shared" ref="I37" si="10">H37/F37*100</f>
        <v>99.788538931186721</v>
      </c>
      <c r="J37" s="30"/>
      <c r="K37" s="30"/>
      <c r="L37" s="30"/>
      <c r="M37" s="30"/>
      <c r="N37" s="30"/>
      <c r="O37" s="30"/>
      <c r="P37" s="30"/>
      <c r="Q37" s="30"/>
    </row>
    <row r="38" spans="1:17" ht="22.5">
      <c r="A38" s="157"/>
      <c r="B38" s="133"/>
      <c r="C38" s="200"/>
      <c r="D38" s="46" t="s">
        <v>156</v>
      </c>
      <c r="E38" s="20">
        <v>0</v>
      </c>
      <c r="F38" s="20">
        <v>0</v>
      </c>
      <c r="G38" s="19" t="s">
        <v>175</v>
      </c>
      <c r="H38" s="20">
        <v>0</v>
      </c>
      <c r="I38" s="41"/>
      <c r="J38" s="30"/>
      <c r="K38" s="30"/>
      <c r="L38" s="30"/>
      <c r="M38" s="30"/>
      <c r="N38" s="30"/>
      <c r="O38" s="30"/>
      <c r="P38" s="30"/>
      <c r="Q38" s="30"/>
    </row>
    <row r="39" spans="1:17" ht="22.5">
      <c r="A39" s="157"/>
      <c r="B39" s="162"/>
      <c r="C39" s="201"/>
      <c r="D39" s="13" t="s">
        <v>172</v>
      </c>
      <c r="E39" s="20">
        <v>0</v>
      </c>
      <c r="F39" s="20">
        <v>0</v>
      </c>
      <c r="G39" s="19" t="s">
        <v>175</v>
      </c>
      <c r="H39" s="20">
        <v>0</v>
      </c>
      <c r="I39" s="41"/>
      <c r="J39" s="30"/>
      <c r="K39" s="30"/>
      <c r="L39" s="30"/>
      <c r="M39" s="30"/>
      <c r="N39" s="30"/>
      <c r="O39" s="30"/>
      <c r="P39" s="30"/>
      <c r="Q39" s="30"/>
    </row>
    <row r="40" spans="1:17" ht="14.25" customHeight="1">
      <c r="A40" s="157"/>
      <c r="B40" s="132" t="s">
        <v>197</v>
      </c>
      <c r="C40" s="199" t="s">
        <v>12</v>
      </c>
      <c r="D40" s="13" t="s">
        <v>153</v>
      </c>
      <c r="E40" s="20">
        <f>E41+E42+E43+E44</f>
        <v>152046.81599999999</v>
      </c>
      <c r="F40" s="20">
        <f>F41+F42+F43+F44</f>
        <v>152046.81599999999</v>
      </c>
      <c r="G40" s="19" t="s">
        <v>175</v>
      </c>
      <c r="H40" s="20">
        <f>H41+H42+H43+H44</f>
        <v>150066.783</v>
      </c>
      <c r="I40" s="41">
        <f>H40/F40*100</f>
        <v>98.697747804202635</v>
      </c>
      <c r="J40" s="30">
        <v>5</v>
      </c>
      <c r="K40" s="30">
        <v>3</v>
      </c>
      <c r="L40" s="30">
        <v>60</v>
      </c>
      <c r="M40" s="30">
        <v>4</v>
      </c>
      <c r="N40" s="30">
        <v>4</v>
      </c>
      <c r="O40" s="30">
        <v>4</v>
      </c>
      <c r="P40" s="30">
        <v>4</v>
      </c>
      <c r="Q40" s="30" t="s">
        <v>142</v>
      </c>
    </row>
    <row r="41" spans="1:17" ht="21.75" customHeight="1">
      <c r="A41" s="157"/>
      <c r="B41" s="133"/>
      <c r="C41" s="200"/>
      <c r="D41" s="46" t="s">
        <v>155</v>
      </c>
      <c r="E41" s="20">
        <v>29500</v>
      </c>
      <c r="F41" s="20">
        <v>29500</v>
      </c>
      <c r="G41" s="19" t="s">
        <v>175</v>
      </c>
      <c r="H41" s="20">
        <v>29500</v>
      </c>
      <c r="I41" s="41">
        <f t="shared" ref="I41:I42" si="11">H41/F41*100</f>
        <v>100</v>
      </c>
      <c r="J41" s="30"/>
      <c r="K41" s="30"/>
      <c r="L41" s="30"/>
      <c r="M41" s="30"/>
      <c r="N41" s="30"/>
      <c r="O41" s="30"/>
      <c r="P41" s="30"/>
      <c r="Q41" s="30"/>
    </row>
    <row r="42" spans="1:17" ht="22.5">
      <c r="A42" s="157"/>
      <c r="B42" s="133"/>
      <c r="C42" s="200"/>
      <c r="D42" s="13" t="s">
        <v>154</v>
      </c>
      <c r="E42" s="20">
        <v>122546.81600000001</v>
      </c>
      <c r="F42" s="20">
        <v>122546.81600000001</v>
      </c>
      <c r="G42" s="19" t="s">
        <v>175</v>
      </c>
      <c r="H42" s="20">
        <v>120566.783</v>
      </c>
      <c r="I42" s="41">
        <f t="shared" si="11"/>
        <v>98.384264018740382</v>
      </c>
      <c r="J42" s="30"/>
      <c r="K42" s="30"/>
      <c r="L42" s="30"/>
      <c r="M42" s="30"/>
      <c r="N42" s="30"/>
      <c r="O42" s="30"/>
      <c r="P42" s="30"/>
      <c r="Q42" s="30"/>
    </row>
    <row r="43" spans="1:17" ht="22.5">
      <c r="A43" s="157"/>
      <c r="B43" s="133"/>
      <c r="C43" s="200"/>
      <c r="D43" s="46" t="s">
        <v>156</v>
      </c>
      <c r="E43" s="20">
        <v>0</v>
      </c>
      <c r="F43" s="20">
        <v>0</v>
      </c>
      <c r="G43" s="19" t="s">
        <v>175</v>
      </c>
      <c r="H43" s="20">
        <v>0</v>
      </c>
      <c r="I43" s="113"/>
      <c r="J43" s="30"/>
      <c r="K43" s="30"/>
      <c r="L43" s="30"/>
      <c r="M43" s="30"/>
      <c r="N43" s="30"/>
      <c r="O43" s="30"/>
      <c r="P43" s="30"/>
      <c r="Q43" s="30"/>
    </row>
    <row r="44" spans="1:17" ht="22.5">
      <c r="A44" s="157"/>
      <c r="B44" s="162"/>
      <c r="C44" s="201"/>
      <c r="D44" s="13" t="s">
        <v>172</v>
      </c>
      <c r="E44" s="20">
        <v>0</v>
      </c>
      <c r="F44" s="20">
        <v>0</v>
      </c>
      <c r="G44" s="19" t="s">
        <v>175</v>
      </c>
      <c r="H44" s="20">
        <v>0</v>
      </c>
      <c r="I44" s="113"/>
      <c r="J44" s="30"/>
      <c r="K44" s="30"/>
      <c r="L44" s="30"/>
      <c r="M44" s="30"/>
      <c r="N44" s="30"/>
      <c r="O44" s="30"/>
      <c r="P44" s="30"/>
      <c r="Q44" s="30"/>
    </row>
    <row r="45" spans="1:17" ht="14.25" customHeight="1">
      <c r="A45" s="157"/>
      <c r="B45" s="132" t="s">
        <v>198</v>
      </c>
      <c r="C45" s="199" t="s">
        <v>54</v>
      </c>
      <c r="D45" s="13" t="s">
        <v>153</v>
      </c>
      <c r="E45" s="20">
        <f>E46+E47+E48+E49</f>
        <v>793944.83599999989</v>
      </c>
      <c r="F45" s="20">
        <f>F46+F47+F48+F49</f>
        <v>798164.23600000003</v>
      </c>
      <c r="G45" s="19">
        <f>F45-E45</f>
        <v>4219.4000000001397</v>
      </c>
      <c r="H45" s="20">
        <f>H46+H47+H48+H49</f>
        <v>785480.63699999999</v>
      </c>
      <c r="I45" s="41">
        <f>H45/F45*100</f>
        <v>98.410903617585788</v>
      </c>
      <c r="J45" s="30">
        <v>2</v>
      </c>
      <c r="K45" s="30">
        <v>2</v>
      </c>
      <c r="L45" s="30">
        <v>100</v>
      </c>
      <c r="M45" s="30">
        <v>2</v>
      </c>
      <c r="N45" s="30">
        <v>2</v>
      </c>
      <c r="O45" s="30">
        <v>2</v>
      </c>
      <c r="P45" s="30">
        <v>2</v>
      </c>
      <c r="Q45" s="30" t="s">
        <v>142</v>
      </c>
    </row>
    <row r="46" spans="1:17" ht="22.5">
      <c r="A46" s="157"/>
      <c r="B46" s="133"/>
      <c r="C46" s="200"/>
      <c r="D46" s="46" t="s">
        <v>155</v>
      </c>
      <c r="E46" s="20">
        <v>430826.1</v>
      </c>
      <c r="F46" s="20">
        <v>435045.5</v>
      </c>
      <c r="G46" s="19">
        <f t="shared" ref="G46" si="12">F46-E46</f>
        <v>4219.4000000000233</v>
      </c>
      <c r="H46" s="20">
        <v>428371.967</v>
      </c>
      <c r="I46" s="41">
        <f t="shared" ref="I46:I47" si="13">H46/F46*100</f>
        <v>98.466014934070117</v>
      </c>
      <c r="J46" s="42"/>
      <c r="K46" s="42"/>
      <c r="L46" s="42"/>
      <c r="M46" s="42"/>
      <c r="N46" s="42"/>
      <c r="O46" s="42"/>
      <c r="P46" s="42"/>
      <c r="Q46" s="42"/>
    </row>
    <row r="47" spans="1:17" ht="22.5">
      <c r="A47" s="157"/>
      <c r="B47" s="133"/>
      <c r="C47" s="200"/>
      <c r="D47" s="13" t="s">
        <v>154</v>
      </c>
      <c r="E47" s="20">
        <v>363118.73599999998</v>
      </c>
      <c r="F47" s="20">
        <v>363118.73599999998</v>
      </c>
      <c r="G47" s="19" t="s">
        <v>175</v>
      </c>
      <c r="H47" s="20">
        <v>357108.67</v>
      </c>
      <c r="I47" s="41">
        <f t="shared" si="13"/>
        <v>98.344875820453396</v>
      </c>
      <c r="J47" s="42"/>
      <c r="K47" s="42"/>
      <c r="L47" s="42"/>
      <c r="M47" s="42"/>
      <c r="N47" s="42"/>
      <c r="O47" s="42"/>
      <c r="P47" s="42"/>
      <c r="Q47" s="42"/>
    </row>
    <row r="48" spans="1:17" ht="22.5">
      <c r="A48" s="157"/>
      <c r="B48" s="133"/>
      <c r="C48" s="200"/>
      <c r="D48" s="46" t="s">
        <v>156</v>
      </c>
      <c r="E48" s="20">
        <v>0</v>
      </c>
      <c r="F48" s="20">
        <v>0</v>
      </c>
      <c r="G48" s="19" t="s">
        <v>175</v>
      </c>
      <c r="H48" s="20">
        <v>0</v>
      </c>
      <c r="I48" s="113"/>
      <c r="J48" s="42"/>
      <c r="K48" s="42"/>
      <c r="L48" s="42"/>
      <c r="M48" s="42"/>
      <c r="N48" s="42"/>
      <c r="O48" s="42"/>
      <c r="P48" s="42"/>
      <c r="Q48" s="42"/>
    </row>
    <row r="49" spans="1:17" ht="22.5">
      <c r="A49" s="157"/>
      <c r="B49" s="162"/>
      <c r="C49" s="201"/>
      <c r="D49" s="13" t="s">
        <v>172</v>
      </c>
      <c r="E49" s="20">
        <v>0</v>
      </c>
      <c r="F49" s="20">
        <v>0</v>
      </c>
      <c r="G49" s="19" t="s">
        <v>175</v>
      </c>
      <c r="H49" s="20">
        <v>0</v>
      </c>
      <c r="I49" s="113"/>
      <c r="J49" s="42"/>
      <c r="K49" s="42"/>
      <c r="L49" s="42"/>
      <c r="M49" s="42"/>
      <c r="N49" s="42"/>
      <c r="O49" s="42"/>
      <c r="P49" s="42"/>
      <c r="Q49" s="42"/>
    </row>
    <row r="50" spans="1:17" ht="12.75" customHeight="1">
      <c r="A50" s="157"/>
      <c r="B50" s="216" t="s">
        <v>199</v>
      </c>
      <c r="C50" s="215" t="s">
        <v>54</v>
      </c>
      <c r="D50" s="13" t="s">
        <v>153</v>
      </c>
      <c r="E50" s="20">
        <v>0</v>
      </c>
      <c r="F50" s="20">
        <v>0</v>
      </c>
      <c r="G50" s="19" t="s">
        <v>175</v>
      </c>
      <c r="H50" s="20">
        <v>0</v>
      </c>
      <c r="I50" s="114"/>
      <c r="J50" s="42">
        <v>4</v>
      </c>
      <c r="K50" s="42">
        <v>4</v>
      </c>
      <c r="L50" s="42">
        <v>100</v>
      </c>
      <c r="M50" s="42">
        <v>2</v>
      </c>
      <c r="N50" s="42">
        <v>2</v>
      </c>
      <c r="O50" s="42">
        <v>2</v>
      </c>
      <c r="P50" s="42">
        <v>2</v>
      </c>
      <c r="Q50" s="42" t="s">
        <v>142</v>
      </c>
    </row>
    <row r="51" spans="1:17" ht="22.5">
      <c r="A51" s="157"/>
      <c r="B51" s="216"/>
      <c r="C51" s="215"/>
      <c r="D51" s="46" t="s">
        <v>155</v>
      </c>
      <c r="E51" s="20">
        <v>0</v>
      </c>
      <c r="F51" s="20">
        <v>0</v>
      </c>
      <c r="G51" s="19" t="s">
        <v>175</v>
      </c>
      <c r="H51" s="20">
        <v>0</v>
      </c>
      <c r="I51" s="114"/>
      <c r="J51" s="42"/>
      <c r="K51" s="42"/>
      <c r="L51" s="42"/>
      <c r="M51" s="42"/>
      <c r="N51" s="42"/>
      <c r="O51" s="42"/>
      <c r="P51" s="42"/>
      <c r="Q51" s="42"/>
    </row>
    <row r="52" spans="1:17" ht="22.5">
      <c r="A52" s="157"/>
      <c r="B52" s="216"/>
      <c r="C52" s="215"/>
      <c r="D52" s="13" t="s">
        <v>154</v>
      </c>
      <c r="E52" s="20">
        <v>0</v>
      </c>
      <c r="F52" s="20">
        <v>0</v>
      </c>
      <c r="G52" s="19" t="s">
        <v>175</v>
      </c>
      <c r="H52" s="20">
        <v>0</v>
      </c>
      <c r="I52" s="114"/>
      <c r="J52" s="42"/>
      <c r="K52" s="42"/>
      <c r="L52" s="42"/>
      <c r="M52" s="42"/>
      <c r="N52" s="42"/>
      <c r="O52" s="42"/>
      <c r="P52" s="42"/>
      <c r="Q52" s="42"/>
    </row>
    <row r="53" spans="1:17" ht="22.5">
      <c r="A53" s="157"/>
      <c r="B53" s="216"/>
      <c r="C53" s="215"/>
      <c r="D53" s="46" t="s">
        <v>156</v>
      </c>
      <c r="E53" s="20">
        <v>0</v>
      </c>
      <c r="F53" s="20">
        <v>0</v>
      </c>
      <c r="G53" s="19" t="s">
        <v>175</v>
      </c>
      <c r="H53" s="20">
        <v>0</v>
      </c>
      <c r="I53" s="114"/>
      <c r="J53" s="42"/>
      <c r="K53" s="42"/>
      <c r="L53" s="42"/>
      <c r="M53" s="42"/>
      <c r="N53" s="42"/>
      <c r="O53" s="42"/>
      <c r="P53" s="42"/>
      <c r="Q53" s="42"/>
    </row>
    <row r="54" spans="1:17" ht="22.5">
      <c r="A54" s="157"/>
      <c r="B54" s="216"/>
      <c r="C54" s="215"/>
      <c r="D54" s="13" t="s">
        <v>172</v>
      </c>
      <c r="E54" s="20">
        <v>0</v>
      </c>
      <c r="F54" s="20">
        <v>0</v>
      </c>
      <c r="G54" s="19" t="s">
        <v>175</v>
      </c>
      <c r="H54" s="20">
        <v>0</v>
      </c>
      <c r="I54" s="114"/>
      <c r="J54" s="42"/>
      <c r="K54" s="42"/>
      <c r="L54" s="42"/>
      <c r="M54" s="42"/>
      <c r="N54" s="42"/>
      <c r="O54" s="42"/>
      <c r="P54" s="42"/>
      <c r="Q54" s="42"/>
    </row>
    <row r="55" spans="1:17" ht="12.75" customHeight="1">
      <c r="A55" s="157"/>
      <c r="B55" s="132" t="s">
        <v>200</v>
      </c>
      <c r="C55" s="199" t="s">
        <v>54</v>
      </c>
      <c r="D55" s="13" t="s">
        <v>153</v>
      </c>
      <c r="E55" s="20">
        <v>0</v>
      </c>
      <c r="F55" s="20">
        <v>0</v>
      </c>
      <c r="G55" s="19" t="s">
        <v>175</v>
      </c>
      <c r="H55" s="20">
        <v>0</v>
      </c>
      <c r="I55" s="114"/>
      <c r="J55" s="42">
        <v>3</v>
      </c>
      <c r="K55" s="42">
        <v>0</v>
      </c>
      <c r="L55" s="42">
        <v>0</v>
      </c>
      <c r="M55" s="42">
        <v>1</v>
      </c>
      <c r="N55" s="42">
        <v>1</v>
      </c>
      <c r="O55" s="42">
        <v>1</v>
      </c>
      <c r="P55" s="42">
        <v>1</v>
      </c>
      <c r="Q55" s="42" t="s">
        <v>142</v>
      </c>
    </row>
    <row r="56" spans="1:17" ht="22.5">
      <c r="A56" s="157"/>
      <c r="B56" s="133"/>
      <c r="C56" s="200"/>
      <c r="D56" s="46" t="s">
        <v>155</v>
      </c>
      <c r="E56" s="20">
        <v>0</v>
      </c>
      <c r="F56" s="20">
        <v>0</v>
      </c>
      <c r="G56" s="19" t="s">
        <v>175</v>
      </c>
      <c r="H56" s="20">
        <v>0</v>
      </c>
      <c r="I56" s="114"/>
      <c r="J56" s="42"/>
      <c r="K56" s="42"/>
      <c r="L56" s="42"/>
      <c r="M56" s="42"/>
      <c r="N56" s="42"/>
      <c r="O56" s="42"/>
      <c r="P56" s="42"/>
      <c r="Q56" s="42"/>
    </row>
    <row r="57" spans="1:17" ht="22.5">
      <c r="A57" s="157"/>
      <c r="B57" s="133"/>
      <c r="C57" s="200"/>
      <c r="D57" s="13" t="s">
        <v>154</v>
      </c>
      <c r="E57" s="20">
        <v>0</v>
      </c>
      <c r="F57" s="20">
        <v>0</v>
      </c>
      <c r="G57" s="19" t="s">
        <v>175</v>
      </c>
      <c r="H57" s="20">
        <v>0</v>
      </c>
      <c r="I57" s="114"/>
      <c r="J57" s="42"/>
      <c r="K57" s="42"/>
      <c r="L57" s="42"/>
      <c r="M57" s="42"/>
      <c r="N57" s="42"/>
      <c r="O57" s="42"/>
      <c r="P57" s="42"/>
      <c r="Q57" s="42"/>
    </row>
    <row r="58" spans="1:17" ht="22.5">
      <c r="A58" s="157"/>
      <c r="B58" s="133"/>
      <c r="C58" s="200"/>
      <c r="D58" s="46" t="s">
        <v>156</v>
      </c>
      <c r="E58" s="20">
        <v>0</v>
      </c>
      <c r="F58" s="20">
        <v>0</v>
      </c>
      <c r="G58" s="19" t="s">
        <v>175</v>
      </c>
      <c r="H58" s="20">
        <v>0</v>
      </c>
      <c r="I58" s="114"/>
      <c r="J58" s="42"/>
      <c r="K58" s="42"/>
      <c r="L58" s="42"/>
      <c r="M58" s="42"/>
      <c r="N58" s="42"/>
      <c r="O58" s="42"/>
      <c r="P58" s="42"/>
      <c r="Q58" s="42"/>
    </row>
    <row r="59" spans="1:17" ht="23.25" customHeight="1">
      <c r="A59" s="157"/>
      <c r="B59" s="162"/>
      <c r="C59" s="201"/>
      <c r="D59" s="13" t="s">
        <v>172</v>
      </c>
      <c r="E59" s="20">
        <v>0</v>
      </c>
      <c r="F59" s="20">
        <v>0</v>
      </c>
      <c r="G59" s="19" t="s">
        <v>175</v>
      </c>
      <c r="H59" s="20">
        <v>0</v>
      </c>
      <c r="I59" s="114"/>
      <c r="J59" s="42"/>
      <c r="K59" s="42"/>
      <c r="L59" s="42"/>
      <c r="M59" s="42"/>
      <c r="N59" s="42"/>
      <c r="O59" s="42"/>
      <c r="P59" s="42"/>
      <c r="Q59" s="42"/>
    </row>
    <row r="60" spans="1:17" ht="12.75" customHeight="1">
      <c r="A60" s="157"/>
      <c r="B60" s="132" t="s">
        <v>201</v>
      </c>
      <c r="C60" s="199" t="s">
        <v>12</v>
      </c>
      <c r="D60" s="13" t="s">
        <v>153</v>
      </c>
      <c r="E60" s="20">
        <f>E61+E62+E63+E64</f>
        <v>4588726.4180000005</v>
      </c>
      <c r="F60" s="20">
        <f>F61+F62+F63+F64</f>
        <v>4588726.4180000005</v>
      </c>
      <c r="G60" s="19" t="s">
        <v>175</v>
      </c>
      <c r="H60" s="20">
        <f>H61+H62+H63+H64</f>
        <v>4587830.93</v>
      </c>
      <c r="I60" s="49">
        <f>H60/F60*100</f>
        <v>99.980485042723657</v>
      </c>
      <c r="J60" s="42">
        <v>6</v>
      </c>
      <c r="K60" s="42">
        <v>5</v>
      </c>
      <c r="L60" s="42">
        <v>83.3</v>
      </c>
      <c r="M60" s="42">
        <v>6</v>
      </c>
      <c r="N60" s="42">
        <v>5</v>
      </c>
      <c r="O60" s="42">
        <v>6</v>
      </c>
      <c r="P60" s="42">
        <v>5</v>
      </c>
      <c r="Q60" s="42" t="s">
        <v>142</v>
      </c>
    </row>
    <row r="61" spans="1:17" ht="22.5">
      <c r="A61" s="157"/>
      <c r="B61" s="133"/>
      <c r="C61" s="200"/>
      <c r="D61" s="46" t="s">
        <v>155</v>
      </c>
      <c r="E61" s="20">
        <v>1875.69</v>
      </c>
      <c r="F61" s="20">
        <v>1875.69</v>
      </c>
      <c r="G61" s="19" t="s">
        <v>175</v>
      </c>
      <c r="H61" s="20">
        <v>1860.749</v>
      </c>
      <c r="I61" s="49">
        <f t="shared" ref="I61:I63" si="14">H61/F61*100</f>
        <v>99.203439800819964</v>
      </c>
      <c r="J61" s="42"/>
      <c r="K61" s="42"/>
      <c r="L61" s="42"/>
      <c r="M61" s="42"/>
      <c r="N61" s="42"/>
      <c r="O61" s="42"/>
      <c r="P61" s="42"/>
      <c r="Q61" s="42"/>
    </row>
    <row r="62" spans="1:17" ht="22.5">
      <c r="A62" s="157"/>
      <c r="B62" s="133"/>
      <c r="C62" s="200"/>
      <c r="D62" s="13" t="s">
        <v>154</v>
      </c>
      <c r="E62" s="20">
        <v>4530246.7510000002</v>
      </c>
      <c r="F62" s="20">
        <v>4530246.7510000002</v>
      </c>
      <c r="G62" s="19" t="s">
        <v>175</v>
      </c>
      <c r="H62" s="20">
        <v>4529469.6399999997</v>
      </c>
      <c r="I62" s="49">
        <f t="shared" si="14"/>
        <v>99.982846166164592</v>
      </c>
      <c r="J62" s="42"/>
      <c r="K62" s="42"/>
      <c r="L62" s="42"/>
      <c r="M62" s="42"/>
      <c r="N62" s="42"/>
      <c r="O62" s="42"/>
      <c r="P62" s="42"/>
      <c r="Q62" s="42"/>
    </row>
    <row r="63" spans="1:17" ht="22.5">
      <c r="A63" s="157"/>
      <c r="B63" s="133"/>
      <c r="C63" s="200"/>
      <c r="D63" s="46" t="s">
        <v>156</v>
      </c>
      <c r="E63" s="20">
        <v>56603.976999999999</v>
      </c>
      <c r="F63" s="20">
        <v>56603.976999999999</v>
      </c>
      <c r="G63" s="19" t="s">
        <v>175</v>
      </c>
      <c r="H63" s="20">
        <v>56500.540999999997</v>
      </c>
      <c r="I63" s="49">
        <f t="shared" si="14"/>
        <v>99.817263723359929</v>
      </c>
      <c r="J63" s="42"/>
      <c r="K63" s="42"/>
      <c r="L63" s="42"/>
      <c r="M63" s="42"/>
      <c r="N63" s="42"/>
      <c r="O63" s="42"/>
      <c r="P63" s="42"/>
      <c r="Q63" s="42"/>
    </row>
    <row r="64" spans="1:17" ht="22.5">
      <c r="A64" s="181"/>
      <c r="B64" s="162"/>
      <c r="C64" s="201"/>
      <c r="D64" s="13" t="s">
        <v>172</v>
      </c>
      <c r="E64" s="20">
        <v>0</v>
      </c>
      <c r="F64" s="20">
        <v>0</v>
      </c>
      <c r="G64" s="19" t="s">
        <v>175</v>
      </c>
      <c r="H64" s="20">
        <v>0</v>
      </c>
      <c r="I64" s="49"/>
      <c r="J64" s="42"/>
      <c r="K64" s="42"/>
      <c r="L64" s="42"/>
      <c r="M64" s="42"/>
      <c r="N64" s="42"/>
      <c r="O64" s="42"/>
      <c r="P64" s="42"/>
      <c r="Q64" s="42"/>
    </row>
    <row r="65" spans="1:17">
      <c r="A65" s="190">
        <v>2</v>
      </c>
      <c r="B65" s="146" t="s">
        <v>15</v>
      </c>
      <c r="C65" s="202" t="s">
        <v>16</v>
      </c>
      <c r="D65" s="103" t="s">
        <v>153</v>
      </c>
      <c r="E65" s="22">
        <v>12635935.93</v>
      </c>
      <c r="F65" s="22">
        <v>12638165.721000001</v>
      </c>
      <c r="G65" s="23">
        <f>F65-E65</f>
        <v>2229.7910000011325</v>
      </c>
      <c r="H65" s="22">
        <v>12352146.548</v>
      </c>
      <c r="I65" s="100">
        <v>98</v>
      </c>
      <c r="J65" s="25">
        <v>58</v>
      </c>
      <c r="K65" s="25">
        <v>57</v>
      </c>
      <c r="L65" s="25">
        <v>98.3</v>
      </c>
      <c r="M65" s="25">
        <v>36</v>
      </c>
      <c r="N65" s="25">
        <v>36</v>
      </c>
      <c r="O65" s="25">
        <v>39</v>
      </c>
      <c r="P65" s="25">
        <v>39</v>
      </c>
      <c r="Q65" s="138" t="s">
        <v>178</v>
      </c>
    </row>
    <row r="66" spans="1:17" ht="22.5">
      <c r="A66" s="191"/>
      <c r="B66" s="146"/>
      <c r="C66" s="202"/>
      <c r="D66" s="13" t="s">
        <v>155</v>
      </c>
      <c r="E66" s="20">
        <v>295756.68099999998</v>
      </c>
      <c r="F66" s="20">
        <v>295756.68099999998</v>
      </c>
      <c r="G66" s="19" t="s">
        <v>175</v>
      </c>
      <c r="H66" s="20">
        <v>295615.48800000001</v>
      </c>
      <c r="I66" s="99">
        <v>100</v>
      </c>
      <c r="J66" s="108"/>
      <c r="K66" s="30"/>
      <c r="L66" s="30"/>
      <c r="M66" s="30"/>
      <c r="N66" s="30"/>
      <c r="O66" s="30"/>
      <c r="P66" s="30"/>
      <c r="Q66" s="139"/>
    </row>
    <row r="67" spans="1:17" ht="22.5">
      <c r="A67" s="191"/>
      <c r="B67" s="146"/>
      <c r="C67" s="202"/>
      <c r="D67" s="13" t="s">
        <v>154</v>
      </c>
      <c r="E67" s="20">
        <v>11962123.067</v>
      </c>
      <c r="F67" s="20">
        <v>11964352.857999999</v>
      </c>
      <c r="G67" s="19">
        <f t="shared" ref="G67:G72" si="15">F67-E67</f>
        <v>2229.7909999992698</v>
      </c>
      <c r="H67" s="20">
        <v>11718698.177999999</v>
      </c>
      <c r="I67" s="99">
        <v>98</v>
      </c>
      <c r="J67" s="30"/>
      <c r="K67" s="30"/>
      <c r="L67" s="30"/>
      <c r="M67" s="30"/>
      <c r="N67" s="30"/>
      <c r="O67" s="30"/>
      <c r="P67" s="30"/>
      <c r="Q67" s="139"/>
    </row>
    <row r="68" spans="1:17" ht="22.5">
      <c r="A68" s="191"/>
      <c r="B68" s="146"/>
      <c r="C68" s="202"/>
      <c r="D68" s="13" t="s">
        <v>172</v>
      </c>
      <c r="E68" s="20">
        <v>201733.158</v>
      </c>
      <c r="F68" s="20">
        <v>201733.158</v>
      </c>
      <c r="G68" s="19" t="s">
        <v>175</v>
      </c>
      <c r="H68" s="20">
        <v>172032.85399999999</v>
      </c>
      <c r="I68" s="99">
        <v>85</v>
      </c>
      <c r="J68" s="30"/>
      <c r="K68" s="30"/>
      <c r="L68" s="30"/>
      <c r="M68" s="30"/>
      <c r="N68" s="30"/>
      <c r="O68" s="30"/>
      <c r="P68" s="30"/>
      <c r="Q68" s="140"/>
    </row>
    <row r="69" spans="1:17" ht="22.5">
      <c r="A69" s="191"/>
      <c r="B69" s="146"/>
      <c r="C69" s="202"/>
      <c r="D69" s="98" t="s">
        <v>179</v>
      </c>
      <c r="E69" s="20">
        <v>176323.024</v>
      </c>
      <c r="F69" s="20">
        <v>176323.024</v>
      </c>
      <c r="G69" s="19" t="s">
        <v>175</v>
      </c>
      <c r="H69" s="20">
        <v>165800.02799999999</v>
      </c>
      <c r="I69" s="99">
        <v>94</v>
      </c>
      <c r="J69" s="30"/>
      <c r="K69" s="30"/>
      <c r="L69" s="30"/>
      <c r="M69" s="30"/>
      <c r="N69" s="30"/>
      <c r="O69" s="30"/>
      <c r="P69" s="30"/>
      <c r="Q69" s="36"/>
    </row>
    <row r="70" spans="1:17" ht="13.5" customHeight="1">
      <c r="A70" s="191"/>
      <c r="B70" s="141" t="s">
        <v>17</v>
      </c>
      <c r="C70" s="141" t="s">
        <v>16</v>
      </c>
      <c r="D70" s="13" t="s">
        <v>153</v>
      </c>
      <c r="E70" s="20">
        <v>10760207.907</v>
      </c>
      <c r="F70" s="20">
        <v>10762437.698000001</v>
      </c>
      <c r="G70" s="19">
        <f t="shared" si="15"/>
        <v>2229.7910000011325</v>
      </c>
      <c r="H70" s="20">
        <v>10517651.245999999</v>
      </c>
      <c r="I70" s="99">
        <v>98</v>
      </c>
      <c r="J70" s="30">
        <v>24</v>
      </c>
      <c r="K70" s="30">
        <v>23</v>
      </c>
      <c r="L70" s="30">
        <v>95.8</v>
      </c>
      <c r="M70" s="30">
        <v>11</v>
      </c>
      <c r="N70" s="30">
        <v>11</v>
      </c>
      <c r="O70" s="30">
        <v>11</v>
      </c>
      <c r="P70" s="30">
        <v>11</v>
      </c>
      <c r="Q70" s="111" t="s">
        <v>142</v>
      </c>
    </row>
    <row r="71" spans="1:17" ht="22.5">
      <c r="A71" s="191"/>
      <c r="B71" s="142"/>
      <c r="C71" s="142"/>
      <c r="D71" s="13" t="s">
        <v>155</v>
      </c>
      <c r="E71" s="20">
        <v>269031.93099999998</v>
      </c>
      <c r="F71" s="20">
        <v>269031.93099999998</v>
      </c>
      <c r="G71" s="19" t="s">
        <v>175</v>
      </c>
      <c r="H71" s="20">
        <v>269031.93099999998</v>
      </c>
      <c r="I71" s="99">
        <v>100</v>
      </c>
      <c r="J71" s="30"/>
      <c r="K71" s="30"/>
      <c r="L71" s="30"/>
      <c r="M71" s="30"/>
      <c r="N71" s="30"/>
      <c r="O71" s="30"/>
      <c r="P71" s="30"/>
      <c r="Q71" s="36"/>
    </row>
    <row r="72" spans="1:17" ht="22.5">
      <c r="A72" s="191"/>
      <c r="B72" s="142"/>
      <c r="C72" s="142"/>
      <c r="D72" s="13" t="s">
        <v>154</v>
      </c>
      <c r="E72" s="20">
        <v>10292306.916999999</v>
      </c>
      <c r="F72" s="20">
        <v>10294536.708000001</v>
      </c>
      <c r="G72" s="19">
        <f t="shared" si="15"/>
        <v>2229.7910000011325</v>
      </c>
      <c r="H72" s="20">
        <v>10066472.191</v>
      </c>
      <c r="I72" s="99">
        <v>98</v>
      </c>
      <c r="J72" s="30"/>
      <c r="K72" s="30"/>
      <c r="L72" s="30"/>
      <c r="M72" s="30"/>
      <c r="N72" s="30"/>
      <c r="O72" s="30"/>
      <c r="P72" s="30"/>
      <c r="Q72" s="36"/>
    </row>
    <row r="73" spans="1:17" ht="22.5">
      <c r="A73" s="191"/>
      <c r="B73" s="142"/>
      <c r="C73" s="142"/>
      <c r="D73" s="13" t="s">
        <v>172</v>
      </c>
      <c r="E73" s="20">
        <v>22546.035</v>
      </c>
      <c r="F73" s="20">
        <v>22546.035</v>
      </c>
      <c r="G73" s="19" t="s">
        <v>175</v>
      </c>
      <c r="H73" s="20">
        <v>16347.096</v>
      </c>
      <c r="I73" s="99">
        <v>73</v>
      </c>
      <c r="J73" s="30"/>
      <c r="K73" s="30"/>
      <c r="L73" s="30"/>
      <c r="M73" s="30"/>
      <c r="N73" s="30"/>
      <c r="O73" s="30"/>
      <c r="P73" s="30"/>
      <c r="Q73" s="36"/>
    </row>
    <row r="74" spans="1:17" ht="22.5">
      <c r="A74" s="191"/>
      <c r="B74" s="143"/>
      <c r="C74" s="143"/>
      <c r="D74" s="98" t="s">
        <v>179</v>
      </c>
      <c r="E74" s="20">
        <v>176323.024</v>
      </c>
      <c r="F74" s="20">
        <v>176323.024</v>
      </c>
      <c r="G74" s="19" t="s">
        <v>175</v>
      </c>
      <c r="H74" s="20">
        <v>165800.02799999999</v>
      </c>
      <c r="I74" s="99">
        <v>94</v>
      </c>
      <c r="J74" s="30"/>
      <c r="K74" s="30"/>
      <c r="L74" s="30"/>
      <c r="M74" s="30"/>
      <c r="N74" s="30"/>
      <c r="O74" s="30"/>
      <c r="P74" s="30"/>
      <c r="Q74" s="36"/>
    </row>
    <row r="75" spans="1:17" ht="14.25" customHeight="1">
      <c r="A75" s="191"/>
      <c r="B75" s="129" t="s">
        <v>18</v>
      </c>
      <c r="C75" s="129" t="s">
        <v>16</v>
      </c>
      <c r="D75" s="13" t="s">
        <v>153</v>
      </c>
      <c r="E75" s="20">
        <v>115966.626</v>
      </c>
      <c r="F75" s="20">
        <v>115966.626</v>
      </c>
      <c r="G75" s="19" t="s">
        <v>175</v>
      </c>
      <c r="H75" s="20">
        <v>115776.463</v>
      </c>
      <c r="I75" s="99">
        <v>100</v>
      </c>
      <c r="J75" s="30">
        <v>11</v>
      </c>
      <c r="K75" s="30">
        <v>11</v>
      </c>
      <c r="L75" s="30">
        <v>100</v>
      </c>
      <c r="M75" s="30">
        <v>5</v>
      </c>
      <c r="N75" s="30">
        <v>5</v>
      </c>
      <c r="O75" s="30">
        <v>6</v>
      </c>
      <c r="P75" s="30">
        <v>6</v>
      </c>
      <c r="Q75" s="43" t="s">
        <v>142</v>
      </c>
    </row>
    <row r="76" spans="1:17" ht="22.5">
      <c r="A76" s="191"/>
      <c r="B76" s="130"/>
      <c r="C76" s="130"/>
      <c r="D76" s="13" t="s">
        <v>155</v>
      </c>
      <c r="E76" s="20">
        <v>0</v>
      </c>
      <c r="F76" s="20">
        <v>0</v>
      </c>
      <c r="G76" s="19" t="s">
        <v>175</v>
      </c>
      <c r="H76" s="20">
        <v>0</v>
      </c>
      <c r="I76" s="99"/>
      <c r="J76" s="30"/>
      <c r="K76" s="30"/>
      <c r="L76" s="30"/>
      <c r="M76" s="30"/>
      <c r="N76" s="30"/>
      <c r="O76" s="30"/>
      <c r="P76" s="30"/>
      <c r="Q76" s="6"/>
    </row>
    <row r="77" spans="1:17" ht="22.5">
      <c r="A77" s="191"/>
      <c r="B77" s="130"/>
      <c r="C77" s="130"/>
      <c r="D77" s="13" t="s">
        <v>154</v>
      </c>
      <c r="E77" s="20">
        <v>111983.591</v>
      </c>
      <c r="F77" s="20">
        <v>111983.591</v>
      </c>
      <c r="G77" s="19" t="s">
        <v>175</v>
      </c>
      <c r="H77" s="20">
        <v>111871.232</v>
      </c>
      <c r="I77" s="99">
        <v>100</v>
      </c>
      <c r="J77" s="30"/>
      <c r="K77" s="30"/>
      <c r="L77" s="30"/>
      <c r="M77" s="30"/>
      <c r="N77" s="30"/>
      <c r="O77" s="30"/>
      <c r="P77" s="30"/>
      <c r="Q77" s="6"/>
    </row>
    <row r="78" spans="1:17" ht="22.5">
      <c r="A78" s="191"/>
      <c r="B78" s="130"/>
      <c r="C78" s="130"/>
      <c r="D78" s="13" t="s">
        <v>172</v>
      </c>
      <c r="E78" s="20">
        <v>3983.0349999999999</v>
      </c>
      <c r="F78" s="20">
        <v>3983.0349999999999</v>
      </c>
      <c r="G78" s="19" t="s">
        <v>175</v>
      </c>
      <c r="H78" s="20">
        <v>3905.2310000000002</v>
      </c>
      <c r="I78" s="99">
        <v>98</v>
      </c>
      <c r="J78" s="30"/>
      <c r="K78" s="30"/>
      <c r="L78" s="30"/>
      <c r="M78" s="30"/>
      <c r="N78" s="30"/>
      <c r="O78" s="30"/>
      <c r="P78" s="30"/>
      <c r="Q78" s="6"/>
    </row>
    <row r="79" spans="1:17" ht="22.5">
      <c r="A79" s="191"/>
      <c r="B79" s="131"/>
      <c r="C79" s="131"/>
      <c r="D79" s="98" t="s">
        <v>179</v>
      </c>
      <c r="E79" s="20">
        <v>0</v>
      </c>
      <c r="F79" s="20">
        <v>0</v>
      </c>
      <c r="G79" s="19" t="s">
        <v>175</v>
      </c>
      <c r="H79" s="20">
        <v>0</v>
      </c>
      <c r="I79" s="99"/>
      <c r="J79" s="30"/>
      <c r="K79" s="30"/>
      <c r="L79" s="30"/>
      <c r="M79" s="30"/>
      <c r="N79" s="30"/>
      <c r="O79" s="30"/>
      <c r="P79" s="30"/>
      <c r="Q79" s="6"/>
    </row>
    <row r="80" spans="1:17" ht="14.25" customHeight="1">
      <c r="A80" s="191"/>
      <c r="B80" s="129" t="s">
        <v>19</v>
      </c>
      <c r="C80" s="129" t="s">
        <v>16</v>
      </c>
      <c r="D80" s="13" t="s">
        <v>153</v>
      </c>
      <c r="E80" s="20">
        <v>1625484.652</v>
      </c>
      <c r="F80" s="20">
        <v>1625484.652</v>
      </c>
      <c r="G80" s="19" t="s">
        <v>175</v>
      </c>
      <c r="H80" s="20">
        <v>1586364.362</v>
      </c>
      <c r="I80" s="99">
        <v>98</v>
      </c>
      <c r="J80" s="30">
        <v>10</v>
      </c>
      <c r="K80" s="30">
        <v>10</v>
      </c>
      <c r="L80" s="30">
        <v>100</v>
      </c>
      <c r="M80" s="30">
        <v>12</v>
      </c>
      <c r="N80" s="30">
        <v>12</v>
      </c>
      <c r="O80" s="30">
        <v>16</v>
      </c>
      <c r="P80" s="30">
        <v>16</v>
      </c>
      <c r="Q80" s="43" t="s">
        <v>142</v>
      </c>
    </row>
    <row r="81" spans="1:17" ht="22.5">
      <c r="A81" s="191"/>
      <c r="B81" s="130"/>
      <c r="C81" s="130"/>
      <c r="D81" s="13" t="s">
        <v>155</v>
      </c>
      <c r="E81" s="20">
        <v>18790.8</v>
      </c>
      <c r="F81" s="20">
        <v>18790.8</v>
      </c>
      <c r="G81" s="19" t="s">
        <v>175</v>
      </c>
      <c r="H81" s="20">
        <v>18676</v>
      </c>
      <c r="I81" s="99">
        <f t="shared" ref="I81:I93" si="16">H81/F81</f>
        <v>0.99389062732826705</v>
      </c>
      <c r="J81" s="30"/>
      <c r="K81" s="30"/>
      <c r="L81" s="30"/>
      <c r="M81" s="30"/>
      <c r="N81" s="30"/>
      <c r="O81" s="30"/>
      <c r="P81" s="30"/>
      <c r="Q81" s="6"/>
    </row>
    <row r="82" spans="1:17" ht="22.5">
      <c r="A82" s="191"/>
      <c r="B82" s="130"/>
      <c r="C82" s="130"/>
      <c r="D82" s="13" t="s">
        <v>154</v>
      </c>
      <c r="E82" s="20">
        <v>1431512.8810000001</v>
      </c>
      <c r="F82" s="20">
        <v>1431512.8810000001</v>
      </c>
      <c r="G82" s="19" t="s">
        <v>175</v>
      </c>
      <c r="H82" s="20">
        <v>1415907.835</v>
      </c>
      <c r="I82" s="99">
        <v>99</v>
      </c>
      <c r="J82" s="30"/>
      <c r="K82" s="30"/>
      <c r="L82" s="30"/>
      <c r="M82" s="30"/>
      <c r="N82" s="30"/>
      <c r="O82" s="30"/>
      <c r="P82" s="30"/>
      <c r="Q82" s="6"/>
    </row>
    <row r="83" spans="1:17" ht="22.5">
      <c r="A83" s="191"/>
      <c r="B83" s="130"/>
      <c r="C83" s="130"/>
      <c r="D83" s="13" t="s">
        <v>172</v>
      </c>
      <c r="E83" s="20">
        <v>175180.97099999999</v>
      </c>
      <c r="F83" s="20">
        <v>175180.97099999999</v>
      </c>
      <c r="G83" s="19" t="s">
        <v>175</v>
      </c>
      <c r="H83" s="20">
        <v>151780.527</v>
      </c>
      <c r="I83" s="99">
        <v>87</v>
      </c>
      <c r="J83" s="30"/>
      <c r="K83" s="30"/>
      <c r="L83" s="30"/>
      <c r="M83" s="30"/>
      <c r="N83" s="30"/>
      <c r="O83" s="30"/>
      <c r="P83" s="30"/>
      <c r="Q83" s="6"/>
    </row>
    <row r="84" spans="1:17" ht="22.5">
      <c r="A84" s="191"/>
      <c r="B84" s="131"/>
      <c r="C84" s="131"/>
      <c r="D84" s="98" t="s">
        <v>179</v>
      </c>
      <c r="E84" s="20">
        <v>0</v>
      </c>
      <c r="F84" s="20">
        <v>0</v>
      </c>
      <c r="G84" s="19" t="s">
        <v>175</v>
      </c>
      <c r="H84" s="20">
        <v>0</v>
      </c>
      <c r="I84" s="99"/>
      <c r="J84" s="30"/>
      <c r="K84" s="30"/>
      <c r="L84" s="30"/>
      <c r="M84" s="30"/>
      <c r="N84" s="30"/>
      <c r="O84" s="30"/>
      <c r="P84" s="30"/>
      <c r="Q84" s="6"/>
    </row>
    <row r="85" spans="1:17" ht="15" customHeight="1">
      <c r="A85" s="191"/>
      <c r="B85" s="150" t="s">
        <v>20</v>
      </c>
      <c r="C85" s="129" t="s">
        <v>16</v>
      </c>
      <c r="D85" s="13" t="s">
        <v>153</v>
      </c>
      <c r="E85" s="20">
        <v>7933.95</v>
      </c>
      <c r="F85" s="20">
        <v>7933.95</v>
      </c>
      <c r="G85" s="19" t="s">
        <v>175</v>
      </c>
      <c r="H85" s="20">
        <v>7907.5569999999998</v>
      </c>
      <c r="I85" s="99">
        <v>100</v>
      </c>
      <c r="J85" s="30">
        <v>2</v>
      </c>
      <c r="K85" s="30">
        <v>2</v>
      </c>
      <c r="L85" s="30">
        <v>100</v>
      </c>
      <c r="M85" s="30">
        <v>2</v>
      </c>
      <c r="N85" s="30">
        <v>2</v>
      </c>
      <c r="O85" s="30">
        <v>1</v>
      </c>
      <c r="P85" s="30">
        <v>1</v>
      </c>
      <c r="Q85" s="43" t="s">
        <v>142</v>
      </c>
    </row>
    <row r="86" spans="1:17" ht="22.5">
      <c r="A86" s="191"/>
      <c r="B86" s="151"/>
      <c r="C86" s="130"/>
      <c r="D86" s="13" t="s">
        <v>155</v>
      </c>
      <c r="E86" s="20">
        <v>7933.95</v>
      </c>
      <c r="F86" s="20">
        <v>7933.95</v>
      </c>
      <c r="G86" s="19" t="s">
        <v>175</v>
      </c>
      <c r="H86" s="20">
        <v>7907.5569999999998</v>
      </c>
      <c r="I86" s="99">
        <v>100</v>
      </c>
      <c r="J86" s="42"/>
      <c r="K86" s="42"/>
      <c r="L86" s="42"/>
      <c r="M86" s="42"/>
      <c r="N86" s="42"/>
      <c r="O86" s="42"/>
      <c r="P86" s="42"/>
      <c r="Q86" s="44"/>
    </row>
    <row r="87" spans="1:17" ht="22.5">
      <c r="A87" s="191"/>
      <c r="B87" s="151"/>
      <c r="C87" s="130"/>
      <c r="D87" s="13" t="s">
        <v>154</v>
      </c>
      <c r="E87" s="20">
        <v>0</v>
      </c>
      <c r="F87" s="20">
        <v>0</v>
      </c>
      <c r="G87" s="19" t="s">
        <v>175</v>
      </c>
      <c r="H87" s="20">
        <v>0</v>
      </c>
      <c r="I87" s="99"/>
      <c r="J87" s="42"/>
      <c r="K87" s="42"/>
      <c r="L87" s="42"/>
      <c r="M87" s="42"/>
      <c r="N87" s="42"/>
      <c r="O87" s="42"/>
      <c r="P87" s="42"/>
      <c r="Q87" s="44"/>
    </row>
    <row r="88" spans="1:17" ht="22.5">
      <c r="A88" s="191"/>
      <c r="B88" s="151"/>
      <c r="C88" s="130"/>
      <c r="D88" s="13" t="s">
        <v>172</v>
      </c>
      <c r="E88" s="20">
        <v>0</v>
      </c>
      <c r="F88" s="20">
        <v>0</v>
      </c>
      <c r="G88" s="19" t="s">
        <v>175</v>
      </c>
      <c r="H88" s="20">
        <v>0</v>
      </c>
      <c r="I88" s="99"/>
      <c r="J88" s="42"/>
      <c r="K88" s="42"/>
      <c r="L88" s="42"/>
      <c r="M88" s="42"/>
      <c r="N88" s="42"/>
      <c r="O88" s="42"/>
      <c r="P88" s="42"/>
      <c r="Q88" s="44"/>
    </row>
    <row r="89" spans="1:17" ht="22.5">
      <c r="A89" s="191"/>
      <c r="B89" s="204"/>
      <c r="C89" s="131"/>
      <c r="D89" s="98" t="s">
        <v>179</v>
      </c>
      <c r="E89" s="20">
        <v>0</v>
      </c>
      <c r="F89" s="20">
        <v>0</v>
      </c>
      <c r="G89" s="19" t="s">
        <v>175</v>
      </c>
      <c r="H89" s="20">
        <v>0</v>
      </c>
      <c r="I89" s="99"/>
      <c r="J89" s="42"/>
      <c r="K89" s="42"/>
      <c r="L89" s="42"/>
      <c r="M89" s="42"/>
      <c r="N89" s="42"/>
      <c r="O89" s="42"/>
      <c r="P89" s="42"/>
      <c r="Q89" s="44"/>
    </row>
    <row r="90" spans="1:17" ht="15.75" customHeight="1">
      <c r="A90" s="191"/>
      <c r="B90" s="129" t="s">
        <v>21</v>
      </c>
      <c r="C90" s="129" t="s">
        <v>16</v>
      </c>
      <c r="D90" s="13" t="s">
        <v>153</v>
      </c>
      <c r="E90" s="20">
        <v>126342.795</v>
      </c>
      <c r="F90" s="20">
        <v>126342.795</v>
      </c>
      <c r="G90" s="19" t="s">
        <v>175</v>
      </c>
      <c r="H90" s="20">
        <v>124446.92</v>
      </c>
      <c r="I90" s="99">
        <f t="shared" si="16"/>
        <v>0.98499419773007235</v>
      </c>
      <c r="J90" s="42">
        <v>5</v>
      </c>
      <c r="K90" s="42">
        <v>5</v>
      </c>
      <c r="L90" s="42">
        <v>100</v>
      </c>
      <c r="M90" s="42">
        <v>6</v>
      </c>
      <c r="N90" s="42">
        <v>6</v>
      </c>
      <c r="O90" s="42">
        <v>5</v>
      </c>
      <c r="P90" s="42">
        <v>5</v>
      </c>
      <c r="Q90" s="44" t="s">
        <v>142</v>
      </c>
    </row>
    <row r="91" spans="1:17" ht="24" customHeight="1">
      <c r="A91" s="191"/>
      <c r="B91" s="130"/>
      <c r="C91" s="130"/>
      <c r="D91" s="13" t="s">
        <v>155</v>
      </c>
      <c r="E91" s="20">
        <v>0</v>
      </c>
      <c r="F91" s="20">
        <v>0</v>
      </c>
      <c r="G91" s="19" t="s">
        <v>175</v>
      </c>
      <c r="H91" s="20">
        <v>0</v>
      </c>
      <c r="I91" s="99"/>
      <c r="J91" s="42"/>
      <c r="K91" s="42"/>
      <c r="L91" s="42"/>
      <c r="M91" s="42"/>
      <c r="N91" s="42"/>
      <c r="O91" s="42"/>
      <c r="P91" s="42"/>
      <c r="Q91" s="7"/>
    </row>
    <row r="92" spans="1:17" ht="24" customHeight="1">
      <c r="A92" s="191"/>
      <c r="B92" s="130"/>
      <c r="C92" s="130"/>
      <c r="D92" s="13" t="s">
        <v>154</v>
      </c>
      <c r="E92" s="20">
        <v>126319.678</v>
      </c>
      <c r="F92" s="20">
        <v>126319.678</v>
      </c>
      <c r="G92" s="19" t="s">
        <v>175</v>
      </c>
      <c r="H92" s="20">
        <v>124446.92</v>
      </c>
      <c r="I92" s="99">
        <f t="shared" si="16"/>
        <v>0.98517445555869765</v>
      </c>
      <c r="J92" s="42"/>
      <c r="K92" s="42"/>
      <c r="L92" s="42"/>
      <c r="M92" s="42"/>
      <c r="N92" s="42"/>
      <c r="O92" s="42"/>
      <c r="P92" s="42"/>
      <c r="Q92" s="7"/>
    </row>
    <row r="93" spans="1:17" ht="25.5" customHeight="1">
      <c r="A93" s="191"/>
      <c r="B93" s="130"/>
      <c r="C93" s="130"/>
      <c r="D93" s="13" t="s">
        <v>172</v>
      </c>
      <c r="E93" s="20">
        <v>23.117000000000001</v>
      </c>
      <c r="F93" s="20">
        <v>23.117000000000001</v>
      </c>
      <c r="G93" s="19" t="s">
        <v>175</v>
      </c>
      <c r="H93" s="20">
        <v>0</v>
      </c>
      <c r="I93" s="99">
        <f t="shared" si="16"/>
        <v>0</v>
      </c>
      <c r="J93" s="42"/>
      <c r="K93" s="42"/>
      <c r="L93" s="42"/>
      <c r="M93" s="42"/>
      <c r="N93" s="42"/>
      <c r="O93" s="42"/>
      <c r="P93" s="42"/>
      <c r="Q93" s="7"/>
    </row>
    <row r="94" spans="1:17" ht="13.5" customHeight="1">
      <c r="A94" s="156">
        <v>3</v>
      </c>
      <c r="B94" s="166" t="s">
        <v>22</v>
      </c>
      <c r="C94" s="145" t="s">
        <v>23</v>
      </c>
      <c r="D94" s="10" t="s">
        <v>153</v>
      </c>
      <c r="E94" s="22">
        <v>6684375.3810000001</v>
      </c>
      <c r="F94" s="22">
        <v>6685055.7800000003</v>
      </c>
      <c r="G94" s="23">
        <f>F94-E94</f>
        <v>680.39900000020862</v>
      </c>
      <c r="H94" s="22">
        <f>H95+H96+H97</f>
        <v>6533413.0199999996</v>
      </c>
      <c r="I94" s="106">
        <f>H94/F94*100</f>
        <v>97.731615636571391</v>
      </c>
      <c r="J94" s="25">
        <v>17</v>
      </c>
      <c r="K94" s="25">
        <v>16</v>
      </c>
      <c r="L94" s="31">
        <f>K94/J94*100</f>
        <v>94.117647058823522</v>
      </c>
      <c r="M94" s="25">
        <v>39</v>
      </c>
      <c r="N94" s="25">
        <v>39</v>
      </c>
      <c r="O94" s="25">
        <v>107</v>
      </c>
      <c r="P94" s="25">
        <v>107</v>
      </c>
      <c r="Q94" s="138" t="s">
        <v>178</v>
      </c>
    </row>
    <row r="95" spans="1:17" ht="22.5">
      <c r="A95" s="157"/>
      <c r="B95" s="166"/>
      <c r="C95" s="145"/>
      <c r="D95" s="13" t="s">
        <v>155</v>
      </c>
      <c r="E95" s="20">
        <v>2296833.7960000001</v>
      </c>
      <c r="F95" s="20">
        <v>2297614.5959999999</v>
      </c>
      <c r="G95" s="19">
        <f t="shared" ref="G95:G120" si="17">F95-E95</f>
        <v>780.79999999981374</v>
      </c>
      <c r="H95" s="20">
        <f>H99+H103+H107+H111+H115+H119</f>
        <v>2201967.4419999998</v>
      </c>
      <c r="I95" s="104">
        <f t="shared" ref="I95:I120" si="18">H95/F95*100</f>
        <v>95.837110620444548</v>
      </c>
      <c r="J95" s="108"/>
      <c r="K95" s="30"/>
      <c r="L95" s="30"/>
      <c r="M95" s="30"/>
      <c r="N95" s="30"/>
      <c r="O95" s="30"/>
      <c r="P95" s="30"/>
      <c r="Q95" s="139"/>
    </row>
    <row r="96" spans="1:17" ht="22.5">
      <c r="A96" s="157"/>
      <c r="B96" s="166"/>
      <c r="C96" s="145"/>
      <c r="D96" s="13" t="s">
        <v>154</v>
      </c>
      <c r="E96" s="20">
        <v>4387541.585</v>
      </c>
      <c r="F96" s="20">
        <v>4387441.1840000004</v>
      </c>
      <c r="G96" s="19">
        <f t="shared" si="17"/>
        <v>-100.40099999960512</v>
      </c>
      <c r="H96" s="20">
        <f>H100+H104+H108+H112+H116+H120</f>
        <v>4331445.5779999997</v>
      </c>
      <c r="I96" s="104">
        <f t="shared" si="18"/>
        <v>98.723729762937822</v>
      </c>
      <c r="J96" s="30"/>
      <c r="K96" s="30"/>
      <c r="L96" s="30"/>
      <c r="M96" s="30"/>
      <c r="N96" s="30"/>
      <c r="O96" s="30"/>
      <c r="P96" s="30"/>
      <c r="Q96" s="139"/>
    </row>
    <row r="97" spans="1:17" ht="22.5">
      <c r="A97" s="157"/>
      <c r="B97" s="166"/>
      <c r="C97" s="145"/>
      <c r="D97" s="13" t="s">
        <v>172</v>
      </c>
      <c r="E97" s="20">
        <v>0</v>
      </c>
      <c r="F97" s="20">
        <v>0</v>
      </c>
      <c r="G97" s="19" t="s">
        <v>175</v>
      </c>
      <c r="H97" s="20">
        <v>0</v>
      </c>
      <c r="I97" s="104"/>
      <c r="J97" s="30"/>
      <c r="K97" s="30"/>
      <c r="L97" s="30"/>
      <c r="M97" s="30"/>
      <c r="N97" s="30"/>
      <c r="O97" s="30"/>
      <c r="P97" s="30"/>
      <c r="Q97" s="140"/>
    </row>
    <row r="98" spans="1:17" ht="14.25" customHeight="1">
      <c r="A98" s="157"/>
      <c r="B98" s="129" t="s">
        <v>25</v>
      </c>
      <c r="C98" s="129" t="s">
        <v>23</v>
      </c>
      <c r="D98" s="13" t="s">
        <v>153</v>
      </c>
      <c r="E98" s="20">
        <v>4050615.5860000001</v>
      </c>
      <c r="F98" s="20">
        <v>4051396.39</v>
      </c>
      <c r="G98" s="19">
        <f t="shared" si="17"/>
        <v>780.80400000000373</v>
      </c>
      <c r="H98" s="20">
        <f>H99+H100+H101</f>
        <v>3914548.4689999996</v>
      </c>
      <c r="I98" s="104">
        <f t="shared" si="18"/>
        <v>96.622203610148333</v>
      </c>
      <c r="J98" s="30">
        <v>3</v>
      </c>
      <c r="K98" s="30">
        <v>3</v>
      </c>
      <c r="L98" s="30">
        <v>100</v>
      </c>
      <c r="M98" s="30">
        <v>7</v>
      </c>
      <c r="N98" s="30">
        <v>7</v>
      </c>
      <c r="O98" s="30">
        <v>41</v>
      </c>
      <c r="P98" s="30">
        <v>41</v>
      </c>
      <c r="Q98" s="30" t="s">
        <v>142</v>
      </c>
    </row>
    <row r="99" spans="1:17" ht="22.5">
      <c r="A99" s="157"/>
      <c r="B99" s="130"/>
      <c r="C99" s="130"/>
      <c r="D99" s="13" t="s">
        <v>155</v>
      </c>
      <c r="E99" s="20">
        <v>2120009.0959999999</v>
      </c>
      <c r="F99" s="20">
        <v>2120789.8960000002</v>
      </c>
      <c r="G99" s="19">
        <f t="shared" si="17"/>
        <v>780.8000000002794</v>
      </c>
      <c r="H99" s="20">
        <v>2026144.1329999999</v>
      </c>
      <c r="I99" s="104">
        <f t="shared" si="18"/>
        <v>95.537240007673049</v>
      </c>
      <c r="J99" s="30"/>
      <c r="K99" s="30"/>
      <c r="L99" s="30"/>
      <c r="M99" s="30"/>
      <c r="N99" s="30"/>
      <c r="O99" s="30"/>
      <c r="P99" s="30"/>
      <c r="Q99" s="30"/>
    </row>
    <row r="100" spans="1:17" ht="22.5">
      <c r="A100" s="157"/>
      <c r="B100" s="130"/>
      <c r="C100" s="130"/>
      <c r="D100" s="13" t="s">
        <v>154</v>
      </c>
      <c r="E100" s="20">
        <v>1930606.49</v>
      </c>
      <c r="F100" s="20">
        <v>1930606.4939999999</v>
      </c>
      <c r="G100" s="19" t="s">
        <v>175</v>
      </c>
      <c r="H100" s="20">
        <v>1888404.3359999999</v>
      </c>
      <c r="I100" s="104">
        <f t="shared" si="18"/>
        <v>97.814046615343045</v>
      </c>
      <c r="J100" s="30"/>
      <c r="K100" s="30"/>
      <c r="L100" s="30"/>
      <c r="M100" s="30"/>
      <c r="N100" s="30"/>
      <c r="O100" s="30"/>
      <c r="P100" s="30"/>
      <c r="Q100" s="30"/>
    </row>
    <row r="101" spans="1:17" ht="22.5">
      <c r="A101" s="157"/>
      <c r="B101" s="130"/>
      <c r="C101" s="130"/>
      <c r="D101" s="13" t="s">
        <v>172</v>
      </c>
      <c r="E101" s="20">
        <v>0</v>
      </c>
      <c r="F101" s="20">
        <v>0</v>
      </c>
      <c r="G101" s="19" t="s">
        <v>175</v>
      </c>
      <c r="H101" s="20">
        <v>0</v>
      </c>
      <c r="I101" s="104"/>
      <c r="J101" s="30"/>
      <c r="K101" s="30"/>
      <c r="L101" s="30"/>
      <c r="M101" s="30"/>
      <c r="N101" s="30"/>
      <c r="O101" s="30"/>
      <c r="P101" s="30"/>
      <c r="Q101" s="30"/>
    </row>
    <row r="102" spans="1:17" ht="12" customHeight="1">
      <c r="A102" s="157"/>
      <c r="B102" s="129" t="s">
        <v>26</v>
      </c>
      <c r="C102" s="129" t="s">
        <v>23</v>
      </c>
      <c r="D102" s="13" t="s">
        <v>153</v>
      </c>
      <c r="E102" s="20">
        <v>1068059.8940000001</v>
      </c>
      <c r="F102" s="20">
        <v>1068059.8899999999</v>
      </c>
      <c r="G102" s="19" t="s">
        <v>175</v>
      </c>
      <c r="H102" s="20">
        <f>H103+H104+H105</f>
        <v>1064685.1639999999</v>
      </c>
      <c r="I102" s="104">
        <f t="shared" si="18"/>
        <v>99.684032137935631</v>
      </c>
      <c r="J102" s="30">
        <v>2</v>
      </c>
      <c r="K102" s="30">
        <v>2</v>
      </c>
      <c r="L102" s="30">
        <v>100</v>
      </c>
      <c r="M102" s="30">
        <v>7</v>
      </c>
      <c r="N102" s="30">
        <v>7</v>
      </c>
      <c r="O102" s="30">
        <v>9</v>
      </c>
      <c r="P102" s="30">
        <v>9</v>
      </c>
      <c r="Q102" s="30" t="s">
        <v>142</v>
      </c>
    </row>
    <row r="103" spans="1:17" ht="22.5">
      <c r="A103" s="157"/>
      <c r="B103" s="130"/>
      <c r="C103" s="130"/>
      <c r="D103" s="13" t="s">
        <v>155</v>
      </c>
      <c r="E103" s="20">
        <v>3647.9</v>
      </c>
      <c r="F103" s="20">
        <v>3647.9</v>
      </c>
      <c r="G103" s="19" t="s">
        <v>175</v>
      </c>
      <c r="H103" s="20">
        <v>3647.9</v>
      </c>
      <c r="I103" s="105">
        <v>100</v>
      </c>
      <c r="J103" s="30"/>
      <c r="K103" s="30"/>
      <c r="L103" s="30"/>
      <c r="M103" s="30"/>
      <c r="N103" s="30"/>
      <c r="O103" s="30"/>
      <c r="P103" s="30"/>
      <c r="Q103" s="30"/>
    </row>
    <row r="104" spans="1:17" ht="22.5">
      <c r="A104" s="157"/>
      <c r="B104" s="130"/>
      <c r="C104" s="130"/>
      <c r="D104" s="13" t="s">
        <v>154</v>
      </c>
      <c r="E104" s="20">
        <v>1064411.9939999999</v>
      </c>
      <c r="F104" s="20">
        <v>1064411.99</v>
      </c>
      <c r="G104" s="19" t="s">
        <v>175</v>
      </c>
      <c r="H104" s="20">
        <v>1061037.264</v>
      </c>
      <c r="I104" s="104">
        <f t="shared" si="18"/>
        <v>99.682949268544036</v>
      </c>
      <c r="J104" s="30"/>
      <c r="K104" s="30"/>
      <c r="L104" s="30"/>
      <c r="M104" s="30"/>
      <c r="N104" s="30"/>
      <c r="O104" s="30"/>
      <c r="P104" s="30"/>
      <c r="Q104" s="30"/>
    </row>
    <row r="105" spans="1:17" ht="22.5">
      <c r="A105" s="157"/>
      <c r="B105" s="130"/>
      <c r="C105" s="130"/>
      <c r="D105" s="13" t="s">
        <v>172</v>
      </c>
      <c r="E105" s="20">
        <v>0</v>
      </c>
      <c r="F105" s="20">
        <v>0</v>
      </c>
      <c r="G105" s="19" t="s">
        <v>175</v>
      </c>
      <c r="H105" s="20">
        <v>0</v>
      </c>
      <c r="I105" s="104"/>
      <c r="J105" s="30"/>
      <c r="K105" s="30"/>
      <c r="L105" s="30"/>
      <c r="M105" s="30"/>
      <c r="N105" s="30"/>
      <c r="O105" s="30"/>
      <c r="P105" s="30"/>
      <c r="Q105" s="30"/>
    </row>
    <row r="106" spans="1:17" ht="15" customHeight="1">
      <c r="A106" s="157"/>
      <c r="B106" s="129" t="s">
        <v>27</v>
      </c>
      <c r="C106" s="132" t="s">
        <v>24</v>
      </c>
      <c r="D106" s="13" t="s">
        <v>153</v>
      </c>
      <c r="E106" s="20">
        <v>1406787.673</v>
      </c>
      <c r="F106" s="20">
        <v>1406787.67</v>
      </c>
      <c r="G106" s="19" t="s">
        <v>175</v>
      </c>
      <c r="H106" s="20">
        <f>H107+H108+H109</f>
        <v>1396228.577</v>
      </c>
      <c r="I106" s="104">
        <f t="shared" si="18"/>
        <v>99.24941814424632</v>
      </c>
      <c r="J106" s="30">
        <v>4</v>
      </c>
      <c r="K106" s="30">
        <v>4</v>
      </c>
      <c r="L106" s="30">
        <v>100</v>
      </c>
      <c r="M106" s="30">
        <v>16</v>
      </c>
      <c r="N106" s="30">
        <v>16</v>
      </c>
      <c r="O106" s="30">
        <v>36</v>
      </c>
      <c r="P106" s="30">
        <v>36</v>
      </c>
      <c r="Q106" s="30" t="s">
        <v>142</v>
      </c>
    </row>
    <row r="107" spans="1:17" ht="22.5">
      <c r="A107" s="157"/>
      <c r="B107" s="130"/>
      <c r="C107" s="133"/>
      <c r="D107" s="13" t="s">
        <v>155</v>
      </c>
      <c r="E107" s="20">
        <v>172689.3</v>
      </c>
      <c r="F107" s="20">
        <v>172689.3</v>
      </c>
      <c r="G107" s="19" t="s">
        <v>175</v>
      </c>
      <c r="H107" s="20">
        <v>171688.05900000001</v>
      </c>
      <c r="I107" s="104">
        <f t="shared" si="18"/>
        <v>99.420206694913944</v>
      </c>
      <c r="J107" s="30"/>
      <c r="K107" s="30"/>
      <c r="L107" s="30"/>
      <c r="M107" s="30"/>
      <c r="N107" s="30"/>
      <c r="O107" s="30"/>
      <c r="P107" s="30"/>
      <c r="Q107" s="30"/>
    </row>
    <row r="108" spans="1:17" ht="22.5">
      <c r="A108" s="157"/>
      <c r="B108" s="130"/>
      <c r="C108" s="133"/>
      <c r="D108" s="13" t="s">
        <v>154</v>
      </c>
      <c r="E108" s="20">
        <v>1234098.3729999999</v>
      </c>
      <c r="F108" s="20">
        <v>1234098.3700000001</v>
      </c>
      <c r="G108" s="19" t="s">
        <v>175</v>
      </c>
      <c r="H108" s="20">
        <v>1224540.5179999999</v>
      </c>
      <c r="I108" s="104">
        <f t="shared" si="18"/>
        <v>99.225519437320045</v>
      </c>
      <c r="J108" s="30"/>
      <c r="K108" s="30"/>
      <c r="L108" s="30"/>
      <c r="M108" s="30"/>
      <c r="N108" s="30"/>
      <c r="O108" s="30"/>
      <c r="P108" s="30"/>
      <c r="Q108" s="30"/>
    </row>
    <row r="109" spans="1:17" ht="32.25" customHeight="1">
      <c r="A109" s="157"/>
      <c r="B109" s="130"/>
      <c r="C109" s="133"/>
      <c r="D109" s="13" t="s">
        <v>172</v>
      </c>
      <c r="E109" s="20">
        <v>0</v>
      </c>
      <c r="F109" s="20">
        <v>0</v>
      </c>
      <c r="G109" s="19" t="s">
        <v>175</v>
      </c>
      <c r="H109" s="20">
        <v>0</v>
      </c>
      <c r="I109" s="104"/>
      <c r="J109" s="30"/>
      <c r="K109" s="30"/>
      <c r="L109" s="30"/>
      <c r="M109" s="30"/>
      <c r="N109" s="30"/>
      <c r="O109" s="30"/>
      <c r="P109" s="30"/>
      <c r="Q109" s="30"/>
    </row>
    <row r="110" spans="1:17" ht="13.5" customHeight="1">
      <c r="A110" s="157"/>
      <c r="B110" s="129" t="s">
        <v>28</v>
      </c>
      <c r="C110" s="129" t="s">
        <v>23</v>
      </c>
      <c r="D110" s="13" t="s">
        <v>153</v>
      </c>
      <c r="E110" s="20">
        <v>3523.2</v>
      </c>
      <c r="F110" s="20">
        <v>3523.2</v>
      </c>
      <c r="G110" s="19" t="s">
        <v>175</v>
      </c>
      <c r="H110" s="20">
        <f>H111+H112+H113</f>
        <v>3129.7959999999998</v>
      </c>
      <c r="I110" s="104">
        <f t="shared" si="18"/>
        <v>88.833900999091725</v>
      </c>
      <c r="J110" s="30">
        <v>3</v>
      </c>
      <c r="K110" s="30">
        <v>3</v>
      </c>
      <c r="L110" s="30">
        <v>100</v>
      </c>
      <c r="M110" s="30">
        <v>2</v>
      </c>
      <c r="N110" s="30">
        <v>2</v>
      </c>
      <c r="O110" s="30">
        <v>2</v>
      </c>
      <c r="P110" s="30">
        <v>2</v>
      </c>
      <c r="Q110" s="30" t="s">
        <v>142</v>
      </c>
    </row>
    <row r="111" spans="1:17" ht="22.5">
      <c r="A111" s="157"/>
      <c r="B111" s="130"/>
      <c r="C111" s="130"/>
      <c r="D111" s="13" t="s">
        <v>155</v>
      </c>
      <c r="E111" s="20">
        <v>0</v>
      </c>
      <c r="F111" s="20">
        <v>0</v>
      </c>
      <c r="G111" s="19" t="s">
        <v>175</v>
      </c>
      <c r="H111" s="20">
        <v>0</v>
      </c>
      <c r="I111" s="104"/>
      <c r="J111" s="30"/>
      <c r="K111" s="30"/>
      <c r="L111" s="30"/>
      <c r="M111" s="30"/>
      <c r="N111" s="30"/>
      <c r="O111" s="30"/>
      <c r="P111" s="30"/>
      <c r="Q111" s="30"/>
    </row>
    <row r="112" spans="1:17" ht="22.5">
      <c r="A112" s="157"/>
      <c r="B112" s="130"/>
      <c r="C112" s="130"/>
      <c r="D112" s="13" t="s">
        <v>154</v>
      </c>
      <c r="E112" s="20">
        <v>3523.2</v>
      </c>
      <c r="F112" s="20">
        <v>3523.2</v>
      </c>
      <c r="G112" s="19" t="s">
        <v>175</v>
      </c>
      <c r="H112" s="20">
        <v>3129.7959999999998</v>
      </c>
      <c r="I112" s="104">
        <f t="shared" si="18"/>
        <v>88.833900999091725</v>
      </c>
      <c r="J112" s="30"/>
      <c r="K112" s="30"/>
      <c r="L112" s="30"/>
      <c r="M112" s="30"/>
      <c r="N112" s="30"/>
      <c r="O112" s="30"/>
      <c r="P112" s="30"/>
      <c r="Q112" s="30"/>
    </row>
    <row r="113" spans="1:17" ht="24.75" customHeight="1">
      <c r="A113" s="157"/>
      <c r="B113" s="130"/>
      <c r="C113" s="130"/>
      <c r="D113" s="46" t="s">
        <v>172</v>
      </c>
      <c r="E113" s="20">
        <v>0</v>
      </c>
      <c r="F113" s="20">
        <v>0</v>
      </c>
      <c r="G113" s="19" t="s">
        <v>175</v>
      </c>
      <c r="H113" s="20">
        <v>0</v>
      </c>
      <c r="I113" s="104"/>
      <c r="J113" s="30"/>
      <c r="K113" s="30"/>
      <c r="L113" s="30"/>
      <c r="M113" s="30"/>
      <c r="N113" s="30"/>
      <c r="O113" s="30"/>
      <c r="P113" s="30"/>
      <c r="Q113" s="30"/>
    </row>
    <row r="114" spans="1:17" ht="12.75" customHeight="1">
      <c r="A114" s="157"/>
      <c r="B114" s="129" t="s">
        <v>29</v>
      </c>
      <c r="C114" s="129" t="s">
        <v>23</v>
      </c>
      <c r="D114" s="13" t="s">
        <v>153</v>
      </c>
      <c r="E114" s="20">
        <v>7421.9539999999997</v>
      </c>
      <c r="F114" s="20">
        <v>7421.96</v>
      </c>
      <c r="G114" s="20" t="s">
        <v>175</v>
      </c>
      <c r="H114" s="20">
        <f>H115+H116+H117</f>
        <v>7395.2139999999999</v>
      </c>
      <c r="I114" s="104">
        <f t="shared" si="18"/>
        <v>99.639636969210287</v>
      </c>
      <c r="J114" s="30">
        <v>2</v>
      </c>
      <c r="K114" s="30">
        <v>2</v>
      </c>
      <c r="L114" s="30">
        <v>100</v>
      </c>
      <c r="M114" s="30">
        <v>4</v>
      </c>
      <c r="N114" s="30">
        <v>4</v>
      </c>
      <c r="O114" s="30">
        <v>10</v>
      </c>
      <c r="P114" s="30">
        <v>10</v>
      </c>
      <c r="Q114" s="30" t="s">
        <v>142</v>
      </c>
    </row>
    <row r="115" spans="1:17" ht="22.5">
      <c r="A115" s="157"/>
      <c r="B115" s="130"/>
      <c r="C115" s="130"/>
      <c r="D115" s="13" t="s">
        <v>155</v>
      </c>
      <c r="E115" s="20">
        <v>487.5</v>
      </c>
      <c r="F115" s="20">
        <v>487.5</v>
      </c>
      <c r="G115" s="19" t="s">
        <v>175</v>
      </c>
      <c r="H115" s="20">
        <v>487.35</v>
      </c>
      <c r="I115" s="104">
        <f t="shared" si="18"/>
        <v>99.969230769230776</v>
      </c>
      <c r="J115" s="42"/>
      <c r="K115" s="42"/>
      <c r="L115" s="42"/>
      <c r="M115" s="42"/>
      <c r="N115" s="42"/>
      <c r="O115" s="42"/>
      <c r="P115" s="42"/>
      <c r="Q115" s="42"/>
    </row>
    <row r="116" spans="1:17" ht="22.5">
      <c r="A116" s="157"/>
      <c r="B116" s="130"/>
      <c r="C116" s="130"/>
      <c r="D116" s="13" t="s">
        <v>154</v>
      </c>
      <c r="E116" s="20">
        <v>6934.4539999999997</v>
      </c>
      <c r="F116" s="20">
        <v>6934.46</v>
      </c>
      <c r="G116" s="19" t="s">
        <v>175</v>
      </c>
      <c r="H116" s="20">
        <v>6907.8639999999996</v>
      </c>
      <c r="I116" s="104">
        <f t="shared" si="18"/>
        <v>99.616466170401154</v>
      </c>
      <c r="J116" s="42"/>
      <c r="K116" s="42"/>
      <c r="L116" s="42"/>
      <c r="M116" s="42"/>
      <c r="N116" s="42"/>
      <c r="O116" s="42"/>
      <c r="P116" s="42"/>
      <c r="Q116" s="42"/>
    </row>
    <row r="117" spans="1:17" ht="22.5">
      <c r="A117" s="157"/>
      <c r="B117" s="130"/>
      <c r="C117" s="130"/>
      <c r="D117" s="13" t="s">
        <v>172</v>
      </c>
      <c r="E117" s="20">
        <v>0</v>
      </c>
      <c r="F117" s="20">
        <v>0</v>
      </c>
      <c r="G117" s="19" t="s">
        <v>175</v>
      </c>
      <c r="H117" s="20">
        <v>0</v>
      </c>
      <c r="I117" s="104"/>
      <c r="J117" s="42"/>
      <c r="K117" s="42"/>
      <c r="L117" s="42"/>
      <c r="M117" s="42"/>
      <c r="N117" s="42"/>
      <c r="O117" s="42"/>
      <c r="P117" s="42"/>
      <c r="Q117" s="42"/>
    </row>
    <row r="118" spans="1:17" ht="12.75" customHeight="1">
      <c r="A118" s="157"/>
      <c r="B118" s="129" t="s">
        <v>30</v>
      </c>
      <c r="C118" s="129" t="s">
        <v>23</v>
      </c>
      <c r="D118" s="13" t="s">
        <v>153</v>
      </c>
      <c r="E118" s="20">
        <v>147967.07399999999</v>
      </c>
      <c r="F118" s="20">
        <v>147866.67000000001</v>
      </c>
      <c r="G118" s="19">
        <f t="shared" si="17"/>
        <v>-100.40399999998044</v>
      </c>
      <c r="H118" s="20">
        <f>H119+H120+H121</f>
        <v>147425.79999999999</v>
      </c>
      <c r="I118" s="104">
        <f t="shared" si="18"/>
        <v>99.701846264611206</v>
      </c>
      <c r="J118" s="42">
        <v>2</v>
      </c>
      <c r="K118" s="42">
        <v>1</v>
      </c>
      <c r="L118" s="42">
        <v>0.5</v>
      </c>
      <c r="M118" s="42">
        <v>3</v>
      </c>
      <c r="N118" s="42">
        <v>3</v>
      </c>
      <c r="O118" s="42">
        <v>9</v>
      </c>
      <c r="P118" s="42">
        <v>9</v>
      </c>
      <c r="Q118" s="42" t="s">
        <v>142</v>
      </c>
    </row>
    <row r="119" spans="1:17" ht="22.5">
      <c r="A119" s="157"/>
      <c r="B119" s="130"/>
      <c r="C119" s="130"/>
      <c r="D119" s="13" t="s">
        <v>155</v>
      </c>
      <c r="E119" s="20">
        <v>0</v>
      </c>
      <c r="F119" s="20">
        <v>0</v>
      </c>
      <c r="G119" s="19" t="s">
        <v>175</v>
      </c>
      <c r="H119" s="20">
        <v>0</v>
      </c>
      <c r="I119" s="104"/>
      <c r="J119" s="42"/>
      <c r="K119" s="42"/>
      <c r="L119" s="42"/>
      <c r="M119" s="42"/>
      <c r="N119" s="42"/>
      <c r="O119" s="42"/>
      <c r="P119" s="42"/>
      <c r="Q119" s="42"/>
    </row>
    <row r="120" spans="1:17" ht="22.5">
      <c r="A120" s="157"/>
      <c r="B120" s="130"/>
      <c r="C120" s="130"/>
      <c r="D120" s="13" t="s">
        <v>154</v>
      </c>
      <c r="E120" s="20">
        <v>147967.07399999999</v>
      </c>
      <c r="F120" s="20">
        <v>147866.67000000001</v>
      </c>
      <c r="G120" s="19">
        <f t="shared" si="17"/>
        <v>-100.40399999998044</v>
      </c>
      <c r="H120" s="20">
        <v>147425.79999999999</v>
      </c>
      <c r="I120" s="104">
        <f t="shared" si="18"/>
        <v>99.701846264611206</v>
      </c>
      <c r="J120" s="42"/>
      <c r="K120" s="42"/>
      <c r="L120" s="42"/>
      <c r="M120" s="42"/>
      <c r="N120" s="42"/>
      <c r="O120" s="42"/>
      <c r="P120" s="42"/>
      <c r="Q120" s="42"/>
    </row>
    <row r="121" spans="1:17" ht="21" customHeight="1">
      <c r="A121" s="157"/>
      <c r="B121" s="130"/>
      <c r="C121" s="130"/>
      <c r="D121" s="46" t="s">
        <v>172</v>
      </c>
      <c r="E121" s="20">
        <v>0</v>
      </c>
      <c r="F121" s="20">
        <v>0</v>
      </c>
      <c r="G121" s="19" t="s">
        <v>175</v>
      </c>
      <c r="H121" s="20">
        <v>0</v>
      </c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47" customFormat="1" ht="18.75" customHeight="1">
      <c r="A122" s="217">
        <v>4</v>
      </c>
      <c r="B122" s="193" t="s">
        <v>31</v>
      </c>
      <c r="C122" s="193" t="s">
        <v>23</v>
      </c>
      <c r="D122" s="38" t="s">
        <v>153</v>
      </c>
      <c r="E122" s="22">
        <v>352826.95</v>
      </c>
      <c r="F122" s="22">
        <v>352826.95</v>
      </c>
      <c r="G122" s="23" t="s">
        <v>175</v>
      </c>
      <c r="H122" s="22">
        <v>352281.755</v>
      </c>
      <c r="I122" s="31">
        <f>H122/F122*100</f>
        <v>99.845478073599537</v>
      </c>
      <c r="J122" s="25">
        <v>14</v>
      </c>
      <c r="K122" s="25">
        <v>10</v>
      </c>
      <c r="L122" s="25">
        <v>71.400000000000006</v>
      </c>
      <c r="M122" s="25">
        <v>23</v>
      </c>
      <c r="N122" s="25">
        <v>23</v>
      </c>
      <c r="O122" s="25">
        <v>23</v>
      </c>
      <c r="P122" s="25">
        <v>23</v>
      </c>
      <c r="Q122" s="126" t="s">
        <v>178</v>
      </c>
    </row>
    <row r="123" spans="1:17" s="47" customFormat="1" ht="26.25" customHeight="1">
      <c r="A123" s="218"/>
      <c r="B123" s="194"/>
      <c r="C123" s="194"/>
      <c r="D123" s="13" t="s">
        <v>155</v>
      </c>
      <c r="E123" s="20">
        <v>339570.2</v>
      </c>
      <c r="F123" s="20">
        <v>339570.2</v>
      </c>
      <c r="G123" s="19" t="s">
        <v>175</v>
      </c>
      <c r="H123" s="20">
        <v>339082.848</v>
      </c>
      <c r="I123" s="41">
        <f>H123/F123*100</f>
        <v>99.85647974998983</v>
      </c>
      <c r="J123" s="108"/>
      <c r="K123" s="30"/>
      <c r="L123" s="30"/>
      <c r="M123" s="30"/>
      <c r="N123" s="30"/>
      <c r="O123" s="30"/>
      <c r="P123" s="30"/>
      <c r="Q123" s="127"/>
    </row>
    <row r="124" spans="1:17" s="47" customFormat="1" ht="38.25" customHeight="1">
      <c r="A124" s="218"/>
      <c r="B124" s="195"/>
      <c r="C124" s="195"/>
      <c r="D124" s="46" t="s">
        <v>154</v>
      </c>
      <c r="E124" s="20">
        <v>13256.75</v>
      </c>
      <c r="F124" s="20">
        <v>13256.75</v>
      </c>
      <c r="G124" s="19" t="s">
        <v>175</v>
      </c>
      <c r="H124" s="20">
        <v>13198.906999999999</v>
      </c>
      <c r="I124" s="41">
        <f t="shared" ref="I124:I134" si="19">H124/F124*100</f>
        <v>99.563671337243292</v>
      </c>
      <c r="J124" s="97"/>
      <c r="K124" s="97"/>
      <c r="L124" s="97"/>
      <c r="M124" s="30"/>
      <c r="N124" s="30"/>
      <c r="O124" s="30"/>
      <c r="P124" s="30"/>
      <c r="Q124" s="134"/>
    </row>
    <row r="125" spans="1:17" s="37" customFormat="1" ht="12" customHeight="1">
      <c r="A125" s="218"/>
      <c r="B125" s="129" t="s">
        <v>32</v>
      </c>
      <c r="C125" s="132" t="s">
        <v>23</v>
      </c>
      <c r="D125" s="13" t="s">
        <v>153</v>
      </c>
      <c r="E125" s="20">
        <v>20</v>
      </c>
      <c r="F125" s="20">
        <v>20</v>
      </c>
      <c r="G125" s="19" t="s">
        <v>175</v>
      </c>
      <c r="H125" s="20">
        <v>20</v>
      </c>
      <c r="I125" s="41">
        <f t="shared" si="19"/>
        <v>100</v>
      </c>
      <c r="J125" s="30" t="s">
        <v>142</v>
      </c>
      <c r="K125" s="30" t="s">
        <v>142</v>
      </c>
      <c r="L125" s="30" t="s">
        <v>142</v>
      </c>
      <c r="M125" s="30">
        <v>4</v>
      </c>
      <c r="N125" s="30">
        <v>4</v>
      </c>
      <c r="O125" s="30">
        <v>4</v>
      </c>
      <c r="P125" s="30">
        <v>4</v>
      </c>
      <c r="Q125" s="30" t="s">
        <v>142</v>
      </c>
    </row>
    <row r="126" spans="1:17" s="37" customFormat="1" ht="102" customHeight="1">
      <c r="A126" s="218"/>
      <c r="B126" s="131"/>
      <c r="C126" s="162"/>
      <c r="D126" s="46" t="s">
        <v>154</v>
      </c>
      <c r="E126" s="20">
        <v>20</v>
      </c>
      <c r="F126" s="20">
        <v>20</v>
      </c>
      <c r="G126" s="19" t="s">
        <v>175</v>
      </c>
      <c r="H126" s="20">
        <v>20</v>
      </c>
      <c r="I126" s="41">
        <f t="shared" si="19"/>
        <v>100</v>
      </c>
      <c r="J126" s="97"/>
      <c r="K126" s="97"/>
      <c r="L126" s="30"/>
      <c r="M126" s="30"/>
      <c r="N126" s="30"/>
      <c r="O126" s="30"/>
      <c r="P126" s="30"/>
      <c r="Q126" s="30"/>
    </row>
    <row r="127" spans="1:17" s="37" customFormat="1" ht="17.25" customHeight="1">
      <c r="A127" s="218"/>
      <c r="B127" s="129" t="s">
        <v>33</v>
      </c>
      <c r="C127" s="132" t="s">
        <v>23</v>
      </c>
      <c r="D127" s="38" t="s">
        <v>153</v>
      </c>
      <c r="E127" s="20">
        <v>12770.75</v>
      </c>
      <c r="F127" s="20">
        <v>12770.75</v>
      </c>
      <c r="G127" s="19" t="s">
        <v>175</v>
      </c>
      <c r="H127" s="20">
        <v>12338.143</v>
      </c>
      <c r="I127" s="41">
        <f t="shared" si="19"/>
        <v>96.612516884286364</v>
      </c>
      <c r="J127" s="30" t="s">
        <v>142</v>
      </c>
      <c r="K127" s="30" t="s">
        <v>142</v>
      </c>
      <c r="L127" s="30" t="s">
        <v>142</v>
      </c>
      <c r="M127" s="30">
        <v>5</v>
      </c>
      <c r="N127" s="30">
        <v>5</v>
      </c>
      <c r="O127" s="30">
        <v>5</v>
      </c>
      <c r="P127" s="30">
        <v>5</v>
      </c>
      <c r="Q127" s="30" t="s">
        <v>142</v>
      </c>
    </row>
    <row r="128" spans="1:17" s="37" customFormat="1" ht="23.25" customHeight="1">
      <c r="A128" s="218"/>
      <c r="B128" s="130"/>
      <c r="C128" s="133"/>
      <c r="D128" s="13" t="s">
        <v>155</v>
      </c>
      <c r="E128" s="20">
        <v>9556</v>
      </c>
      <c r="F128" s="20">
        <v>9556</v>
      </c>
      <c r="G128" s="19" t="s">
        <v>175</v>
      </c>
      <c r="H128" s="20">
        <v>9149.4959999999992</v>
      </c>
      <c r="I128" s="41">
        <f t="shared" si="19"/>
        <v>95.746086228547497</v>
      </c>
      <c r="J128" s="30"/>
      <c r="K128" s="30"/>
      <c r="L128" s="30"/>
      <c r="M128" s="30"/>
      <c r="N128" s="30"/>
      <c r="O128" s="30"/>
      <c r="P128" s="30"/>
      <c r="Q128" s="30"/>
    </row>
    <row r="129" spans="1:17" s="37" customFormat="1" ht="50.25" customHeight="1">
      <c r="A129" s="218"/>
      <c r="B129" s="131"/>
      <c r="C129" s="162"/>
      <c r="D129" s="46" t="s">
        <v>154</v>
      </c>
      <c r="E129" s="20">
        <v>3214.75</v>
      </c>
      <c r="F129" s="20">
        <v>3214.75</v>
      </c>
      <c r="G129" s="19" t="s">
        <v>175</v>
      </c>
      <c r="H129" s="20">
        <v>3188.6469999999999</v>
      </c>
      <c r="I129" s="41">
        <f t="shared" si="19"/>
        <v>99.188023952095804</v>
      </c>
      <c r="J129" s="97"/>
      <c r="K129" s="30"/>
      <c r="L129" s="30"/>
      <c r="M129" s="30"/>
      <c r="N129" s="30"/>
      <c r="O129" s="30"/>
      <c r="P129" s="30"/>
      <c r="Q129" s="30"/>
    </row>
    <row r="130" spans="1:17" s="37" customFormat="1" ht="18.75" customHeight="1">
      <c r="A130" s="218"/>
      <c r="B130" s="129" t="s">
        <v>34</v>
      </c>
      <c r="C130" s="132" t="s">
        <v>23</v>
      </c>
      <c r="D130" s="38" t="s">
        <v>153</v>
      </c>
      <c r="E130" s="20">
        <v>160</v>
      </c>
      <c r="F130" s="20">
        <v>160</v>
      </c>
      <c r="G130" s="19" t="s">
        <v>175</v>
      </c>
      <c r="H130" s="20">
        <v>128.26599999999999</v>
      </c>
      <c r="I130" s="41">
        <f t="shared" si="19"/>
        <v>80.166249999999991</v>
      </c>
      <c r="J130" s="30" t="s">
        <v>142</v>
      </c>
      <c r="K130" s="30" t="s">
        <v>142</v>
      </c>
      <c r="L130" s="30" t="s">
        <v>142</v>
      </c>
      <c r="M130" s="30">
        <v>2</v>
      </c>
      <c r="N130" s="30">
        <v>2</v>
      </c>
      <c r="O130" s="30">
        <v>2</v>
      </c>
      <c r="P130" s="30">
        <v>2</v>
      </c>
      <c r="Q130" s="30" t="s">
        <v>142</v>
      </c>
    </row>
    <row r="131" spans="1:17" s="37" customFormat="1" ht="22.5">
      <c r="A131" s="218"/>
      <c r="B131" s="130"/>
      <c r="C131" s="133"/>
      <c r="D131" s="13" t="s">
        <v>155</v>
      </c>
      <c r="E131" s="20">
        <v>0</v>
      </c>
      <c r="F131" s="20">
        <v>0</v>
      </c>
      <c r="G131" s="19" t="s">
        <v>175</v>
      </c>
      <c r="H131" s="20">
        <v>0</v>
      </c>
      <c r="I131" s="41"/>
      <c r="J131" s="42"/>
      <c r="K131" s="42"/>
      <c r="L131" s="42"/>
      <c r="M131" s="42"/>
      <c r="N131" s="42"/>
      <c r="O131" s="42"/>
      <c r="P131" s="42"/>
      <c r="Q131" s="42"/>
    </row>
    <row r="132" spans="1:17" s="37" customFormat="1" ht="26.25" customHeight="1">
      <c r="A132" s="218"/>
      <c r="B132" s="131"/>
      <c r="C132" s="162"/>
      <c r="D132" s="46" t="s">
        <v>154</v>
      </c>
      <c r="E132" s="20">
        <v>160</v>
      </c>
      <c r="F132" s="20">
        <v>160</v>
      </c>
      <c r="G132" s="19" t="s">
        <v>175</v>
      </c>
      <c r="H132" s="20">
        <v>128.26599999999999</v>
      </c>
      <c r="I132" s="41">
        <f t="shared" si="19"/>
        <v>80.166249999999991</v>
      </c>
      <c r="J132" s="42"/>
      <c r="K132" s="42"/>
      <c r="L132" s="42"/>
      <c r="M132" s="42"/>
      <c r="N132" s="42"/>
      <c r="O132" s="42"/>
      <c r="P132" s="42"/>
      <c r="Q132" s="42"/>
    </row>
    <row r="133" spans="1:17" s="37" customFormat="1" ht="16.5" customHeight="1">
      <c r="A133" s="218"/>
      <c r="B133" s="212" t="s">
        <v>35</v>
      </c>
      <c r="C133" s="132" t="s">
        <v>23</v>
      </c>
      <c r="D133" s="13" t="s">
        <v>153</v>
      </c>
      <c r="E133" s="20">
        <v>339876.2</v>
      </c>
      <c r="F133" s="20">
        <v>339876.2</v>
      </c>
      <c r="G133" s="19" t="s">
        <v>175</v>
      </c>
      <c r="H133" s="20">
        <v>339795.34600000002</v>
      </c>
      <c r="I133" s="41">
        <f t="shared" si="19"/>
        <v>99.976210749678856</v>
      </c>
      <c r="J133" s="42" t="s">
        <v>142</v>
      </c>
      <c r="K133" s="42" t="s">
        <v>142</v>
      </c>
      <c r="L133" s="42" t="s">
        <v>142</v>
      </c>
      <c r="M133" s="42">
        <v>12</v>
      </c>
      <c r="N133" s="42">
        <v>12</v>
      </c>
      <c r="O133" s="42">
        <v>12</v>
      </c>
      <c r="P133" s="42">
        <v>12</v>
      </c>
      <c r="Q133" s="42" t="s">
        <v>142</v>
      </c>
    </row>
    <row r="134" spans="1:17" s="37" customFormat="1" ht="22.5">
      <c r="A134" s="218"/>
      <c r="B134" s="213"/>
      <c r="C134" s="133"/>
      <c r="D134" s="13" t="s">
        <v>155</v>
      </c>
      <c r="E134" s="20">
        <v>330014.2</v>
      </c>
      <c r="F134" s="20">
        <v>330014.2</v>
      </c>
      <c r="G134" s="19" t="s">
        <v>175</v>
      </c>
      <c r="H134" s="20">
        <v>329933.35200000001</v>
      </c>
      <c r="I134" s="41">
        <f t="shared" si="19"/>
        <v>99.975501660231586</v>
      </c>
      <c r="J134" s="42"/>
      <c r="K134" s="42"/>
      <c r="L134" s="42"/>
      <c r="M134" s="42"/>
      <c r="N134" s="42"/>
      <c r="O134" s="42"/>
      <c r="P134" s="42"/>
      <c r="Q134" s="42"/>
    </row>
    <row r="135" spans="1:17" s="37" customFormat="1" ht="95.25" customHeight="1">
      <c r="A135" s="219"/>
      <c r="B135" s="214"/>
      <c r="C135" s="162"/>
      <c r="D135" s="46" t="s">
        <v>154</v>
      </c>
      <c r="E135" s="20">
        <v>9862</v>
      </c>
      <c r="F135" s="20">
        <v>9862</v>
      </c>
      <c r="G135" s="19" t="s">
        <v>175</v>
      </c>
      <c r="H135" s="20">
        <v>9861.9940000000006</v>
      </c>
      <c r="I135" s="49">
        <f>H135/F135*100</f>
        <v>99.999939160413717</v>
      </c>
      <c r="J135" s="96"/>
      <c r="K135" s="42"/>
      <c r="L135" s="42"/>
      <c r="M135" s="42"/>
      <c r="N135" s="42"/>
      <c r="O135" s="42"/>
      <c r="P135" s="42"/>
      <c r="Q135" s="42"/>
    </row>
    <row r="136" spans="1:17" s="47" customFormat="1" ht="17.25" customHeight="1">
      <c r="A136" s="182">
        <v>5</v>
      </c>
      <c r="B136" s="146" t="s">
        <v>36</v>
      </c>
      <c r="C136" s="187" t="s">
        <v>37</v>
      </c>
      <c r="D136" s="22" t="s">
        <v>153</v>
      </c>
      <c r="E136" s="22">
        <v>1427434.2279999999</v>
      </c>
      <c r="F136" s="22">
        <v>1427232.662</v>
      </c>
      <c r="G136" s="22">
        <v>-201.566</v>
      </c>
      <c r="H136" s="22">
        <v>1521028.8189999999</v>
      </c>
      <c r="I136" s="77">
        <f t="shared" ref="I136:I140" si="20">H136/F136*100</f>
        <v>106.57188974841441</v>
      </c>
      <c r="J136" s="25">
        <v>38</v>
      </c>
      <c r="K136" s="25">
        <v>32</v>
      </c>
      <c r="L136" s="25">
        <v>84.2</v>
      </c>
      <c r="M136" s="25">
        <v>24</v>
      </c>
      <c r="N136" s="25">
        <v>22</v>
      </c>
      <c r="O136" s="25">
        <v>29</v>
      </c>
      <c r="P136" s="25">
        <v>26</v>
      </c>
      <c r="Q136" s="138" t="s">
        <v>176</v>
      </c>
    </row>
    <row r="137" spans="1:17" s="47" customFormat="1" ht="22.5">
      <c r="A137" s="183"/>
      <c r="B137" s="146"/>
      <c r="C137" s="188"/>
      <c r="D137" s="13" t="s">
        <v>155</v>
      </c>
      <c r="E137" s="20">
        <v>399870.78399999999</v>
      </c>
      <c r="F137" s="20">
        <v>399870.78399999999</v>
      </c>
      <c r="G137" s="19" t="s">
        <v>175</v>
      </c>
      <c r="H137" s="20">
        <v>396816.48800000001</v>
      </c>
      <c r="I137" s="49">
        <f t="shared" si="20"/>
        <v>99.236179255346656</v>
      </c>
      <c r="J137" s="109"/>
      <c r="K137" s="25"/>
      <c r="L137" s="25"/>
      <c r="M137" s="25"/>
      <c r="N137" s="25"/>
      <c r="O137" s="25"/>
      <c r="P137" s="25"/>
      <c r="Q137" s="139"/>
    </row>
    <row r="138" spans="1:17" s="47" customFormat="1" ht="22.5">
      <c r="A138" s="183"/>
      <c r="B138" s="146"/>
      <c r="C138" s="188"/>
      <c r="D138" s="13" t="s">
        <v>154</v>
      </c>
      <c r="E138" s="20">
        <v>916450.06599999999</v>
      </c>
      <c r="F138" s="20">
        <v>916248.5</v>
      </c>
      <c r="G138" s="20">
        <v>-201.566</v>
      </c>
      <c r="H138" s="20">
        <v>902542.38</v>
      </c>
      <c r="I138" s="49">
        <f t="shared" si="20"/>
        <v>98.504104508765906</v>
      </c>
      <c r="J138" s="25"/>
      <c r="K138" s="25"/>
      <c r="L138" s="25"/>
      <c r="M138" s="25"/>
      <c r="N138" s="25"/>
      <c r="O138" s="25"/>
      <c r="P138" s="25"/>
      <c r="Q138" s="139"/>
    </row>
    <row r="139" spans="1:17" s="47" customFormat="1" ht="22.5">
      <c r="A139" s="183"/>
      <c r="B139" s="146"/>
      <c r="C139" s="188"/>
      <c r="D139" s="13" t="s">
        <v>179</v>
      </c>
      <c r="E139" s="20">
        <v>50987.747000000003</v>
      </c>
      <c r="F139" s="20">
        <v>50987.747000000003</v>
      </c>
      <c r="G139" s="19" t="s">
        <v>175</v>
      </c>
      <c r="H139" s="20">
        <v>79994.582999999999</v>
      </c>
      <c r="I139" s="49">
        <f t="shared" si="20"/>
        <v>156.88981707703223</v>
      </c>
      <c r="J139" s="25"/>
      <c r="K139" s="25"/>
      <c r="L139" s="25"/>
      <c r="M139" s="25"/>
      <c r="N139" s="25"/>
      <c r="O139" s="25"/>
      <c r="P139" s="25"/>
      <c r="Q139" s="139"/>
    </row>
    <row r="140" spans="1:17" s="47" customFormat="1" ht="22.5">
      <c r="A140" s="183"/>
      <c r="B140" s="146"/>
      <c r="C140" s="189"/>
      <c r="D140" s="13" t="s">
        <v>172</v>
      </c>
      <c r="E140" s="20">
        <v>60125.631000000001</v>
      </c>
      <c r="F140" s="20">
        <v>60125.631000000001</v>
      </c>
      <c r="G140" s="19" t="s">
        <v>175</v>
      </c>
      <c r="H140" s="20">
        <v>141675.36799999999</v>
      </c>
      <c r="I140" s="49">
        <f t="shared" si="20"/>
        <v>235.63223477854228</v>
      </c>
      <c r="J140" s="25"/>
      <c r="K140" s="25"/>
      <c r="L140" s="25"/>
      <c r="M140" s="25"/>
      <c r="N140" s="25"/>
      <c r="O140" s="25"/>
      <c r="P140" s="25"/>
      <c r="Q140" s="140"/>
    </row>
    <row r="141" spans="1:17" s="37" customFormat="1" ht="11.25" customHeight="1">
      <c r="A141" s="183"/>
      <c r="B141" s="129" t="s">
        <v>39</v>
      </c>
      <c r="C141" s="132" t="s">
        <v>37</v>
      </c>
      <c r="D141" s="13" t="s">
        <v>153</v>
      </c>
      <c r="E141" s="20">
        <v>921397.74699999997</v>
      </c>
      <c r="F141" s="20">
        <v>921196.18099999998</v>
      </c>
      <c r="G141" s="20">
        <v>-201.566</v>
      </c>
      <c r="H141" s="20">
        <v>1024751.044</v>
      </c>
      <c r="I141" s="49">
        <f t="shared" ref="I141:I153" si="21">H141/F141*100</f>
        <v>111.24134740632408</v>
      </c>
      <c r="J141" s="30">
        <v>21</v>
      </c>
      <c r="K141" s="30">
        <v>18</v>
      </c>
      <c r="L141" s="30">
        <v>85.7</v>
      </c>
      <c r="M141" s="30">
        <v>12</v>
      </c>
      <c r="N141" s="30">
        <v>11</v>
      </c>
      <c r="O141" s="30">
        <v>15</v>
      </c>
      <c r="P141" s="30">
        <v>14</v>
      </c>
      <c r="Q141" s="30" t="s">
        <v>142</v>
      </c>
    </row>
    <row r="142" spans="1:17" s="37" customFormat="1" ht="22.5">
      <c r="A142" s="183"/>
      <c r="B142" s="130"/>
      <c r="C142" s="133"/>
      <c r="D142" s="13" t="s">
        <v>155</v>
      </c>
      <c r="E142" s="20">
        <v>364137.73499999999</v>
      </c>
      <c r="F142" s="20">
        <v>364137.73499999999</v>
      </c>
      <c r="G142" s="19" t="s">
        <v>175</v>
      </c>
      <c r="H142" s="20">
        <v>361083.44</v>
      </c>
      <c r="I142" s="49">
        <f t="shared" si="21"/>
        <v>99.16122535336801</v>
      </c>
      <c r="J142" s="30"/>
      <c r="K142" s="30"/>
      <c r="L142" s="30"/>
      <c r="M142" s="30"/>
      <c r="N142" s="30"/>
      <c r="O142" s="30"/>
      <c r="P142" s="30"/>
      <c r="Q142" s="30"/>
    </row>
    <row r="143" spans="1:17" s="37" customFormat="1" ht="22.5">
      <c r="A143" s="183"/>
      <c r="B143" s="130"/>
      <c r="C143" s="133"/>
      <c r="D143" s="13" t="s">
        <v>154</v>
      </c>
      <c r="E143" s="20">
        <v>462852.04399999999</v>
      </c>
      <c r="F143" s="20">
        <v>462650.478</v>
      </c>
      <c r="G143" s="20">
        <v>-201.566</v>
      </c>
      <c r="H143" s="20">
        <v>454189.63299999997</v>
      </c>
      <c r="I143" s="49">
        <f t="shared" si="21"/>
        <v>98.171223115001297</v>
      </c>
      <c r="J143" s="30"/>
      <c r="K143" s="30"/>
      <c r="L143" s="30"/>
      <c r="M143" s="30"/>
      <c r="N143" s="30"/>
      <c r="O143" s="30"/>
      <c r="P143" s="30"/>
      <c r="Q143" s="30"/>
    </row>
    <row r="144" spans="1:17" s="37" customFormat="1" ht="22.5">
      <c r="A144" s="183"/>
      <c r="B144" s="130"/>
      <c r="C144" s="133"/>
      <c r="D144" s="13" t="s">
        <v>179</v>
      </c>
      <c r="E144" s="20">
        <v>41541.468000000001</v>
      </c>
      <c r="F144" s="20">
        <v>41541.468000000001</v>
      </c>
      <c r="G144" s="19" t="s">
        <v>175</v>
      </c>
      <c r="H144" s="20">
        <v>70548.304000000004</v>
      </c>
      <c r="I144" s="49">
        <f t="shared" si="21"/>
        <v>169.82621798536346</v>
      </c>
      <c r="J144" s="30"/>
      <c r="K144" s="30"/>
      <c r="L144" s="30"/>
      <c r="M144" s="30"/>
      <c r="N144" s="30"/>
      <c r="O144" s="30"/>
      <c r="P144" s="30"/>
      <c r="Q144" s="30"/>
    </row>
    <row r="145" spans="1:17" s="37" customFormat="1" ht="22.5">
      <c r="A145" s="183"/>
      <c r="B145" s="131"/>
      <c r="C145" s="162"/>
      <c r="D145" s="13" t="s">
        <v>172</v>
      </c>
      <c r="E145" s="20">
        <v>52866.5</v>
      </c>
      <c r="F145" s="20">
        <v>52866.5</v>
      </c>
      <c r="G145" s="19" t="s">
        <v>175</v>
      </c>
      <c r="H145" s="20">
        <v>138929.66699999999</v>
      </c>
      <c r="I145" s="49">
        <f t="shared" si="21"/>
        <v>262.79338900816202</v>
      </c>
      <c r="J145" s="30"/>
      <c r="K145" s="30"/>
      <c r="L145" s="30"/>
      <c r="M145" s="30"/>
      <c r="N145" s="30"/>
      <c r="O145" s="30"/>
      <c r="P145" s="30"/>
      <c r="Q145" s="30"/>
    </row>
    <row r="146" spans="1:17" s="37" customFormat="1" ht="11.25" customHeight="1">
      <c r="A146" s="183"/>
      <c r="B146" s="129" t="s">
        <v>40</v>
      </c>
      <c r="C146" s="132" t="s">
        <v>38</v>
      </c>
      <c r="D146" s="13" t="s">
        <v>153</v>
      </c>
      <c r="E146" s="20">
        <v>366037.88099999999</v>
      </c>
      <c r="F146" s="20">
        <v>366037.88099999999</v>
      </c>
      <c r="G146" s="19" t="s">
        <v>175</v>
      </c>
      <c r="H146" s="20">
        <v>356311.68300000002</v>
      </c>
      <c r="I146" s="49">
        <f t="shared" si="21"/>
        <v>97.342843868118678</v>
      </c>
      <c r="J146" s="30">
        <v>11</v>
      </c>
      <c r="K146" s="30">
        <v>8</v>
      </c>
      <c r="L146" s="30">
        <v>72.7</v>
      </c>
      <c r="M146" s="30">
        <v>9</v>
      </c>
      <c r="N146" s="30">
        <v>8</v>
      </c>
      <c r="O146" s="30">
        <v>11</v>
      </c>
      <c r="P146" s="30">
        <v>9</v>
      </c>
      <c r="Q146" s="30" t="s">
        <v>142</v>
      </c>
    </row>
    <row r="147" spans="1:17" s="37" customFormat="1" ht="22.5">
      <c r="A147" s="183"/>
      <c r="B147" s="130"/>
      <c r="C147" s="133"/>
      <c r="D147" s="13" t="s">
        <v>155</v>
      </c>
      <c r="E147" s="20">
        <v>9791.4490000000005</v>
      </c>
      <c r="F147" s="20">
        <v>9791.4490000000005</v>
      </c>
      <c r="G147" s="19" t="s">
        <v>175</v>
      </c>
      <c r="H147" s="20">
        <v>9791.4480000000003</v>
      </c>
      <c r="I147" s="49">
        <f t="shared" si="21"/>
        <v>99.99998978700701</v>
      </c>
      <c r="J147" s="42"/>
      <c r="K147" s="42"/>
      <c r="L147" s="42"/>
      <c r="M147" s="42"/>
      <c r="N147" s="42"/>
      <c r="O147" s="42"/>
      <c r="P147" s="42"/>
      <c r="Q147" s="42"/>
    </row>
    <row r="148" spans="1:17" s="37" customFormat="1" ht="22.5">
      <c r="A148" s="183"/>
      <c r="B148" s="130"/>
      <c r="C148" s="133"/>
      <c r="D148" s="13" t="s">
        <v>154</v>
      </c>
      <c r="E148" s="20">
        <v>339541.022</v>
      </c>
      <c r="F148" s="20">
        <v>339541.022</v>
      </c>
      <c r="G148" s="19" t="s">
        <v>175</v>
      </c>
      <c r="H148" s="20">
        <v>334328.255</v>
      </c>
      <c r="I148" s="49">
        <f t="shared" si="21"/>
        <v>98.464760761661381</v>
      </c>
      <c r="J148" s="42"/>
      <c r="K148" s="42"/>
      <c r="L148" s="42"/>
      <c r="M148" s="42"/>
      <c r="N148" s="42"/>
      <c r="O148" s="42"/>
      <c r="P148" s="42"/>
      <c r="Q148" s="42"/>
    </row>
    <row r="149" spans="1:17" s="37" customFormat="1" ht="22.5">
      <c r="A149" s="183"/>
      <c r="B149" s="130"/>
      <c r="C149" s="133"/>
      <c r="D149" s="13" t="s">
        <v>179</v>
      </c>
      <c r="E149" s="20">
        <v>9446.2790000000005</v>
      </c>
      <c r="F149" s="20">
        <v>9446.2790000000005</v>
      </c>
      <c r="G149" s="19" t="s">
        <v>175</v>
      </c>
      <c r="H149" s="20">
        <v>9446.2790000000005</v>
      </c>
      <c r="I149" s="49">
        <f t="shared" si="21"/>
        <v>100</v>
      </c>
      <c r="J149" s="42"/>
      <c r="K149" s="42"/>
      <c r="L149" s="42"/>
      <c r="M149" s="42"/>
      <c r="N149" s="42"/>
      <c r="O149" s="42"/>
      <c r="P149" s="42"/>
      <c r="Q149" s="42"/>
    </row>
    <row r="150" spans="1:17" s="37" customFormat="1" ht="22.5">
      <c r="A150" s="183"/>
      <c r="B150" s="131"/>
      <c r="C150" s="162"/>
      <c r="D150" s="13" t="s">
        <v>172</v>
      </c>
      <c r="E150" s="20">
        <v>7259.1310000000003</v>
      </c>
      <c r="F150" s="20">
        <v>7259.1310000000003</v>
      </c>
      <c r="G150" s="19" t="s">
        <v>175</v>
      </c>
      <c r="H150" s="20">
        <v>2745.701</v>
      </c>
      <c r="I150" s="49">
        <f t="shared" si="21"/>
        <v>37.824100432958154</v>
      </c>
      <c r="J150" s="42"/>
      <c r="K150" s="42"/>
      <c r="L150" s="42"/>
      <c r="M150" s="42"/>
      <c r="N150" s="42"/>
      <c r="O150" s="42"/>
      <c r="P150" s="42"/>
      <c r="Q150" s="42"/>
    </row>
    <row r="151" spans="1:17" s="37" customFormat="1" ht="13.5" customHeight="1">
      <c r="A151" s="183"/>
      <c r="B151" s="129" t="s">
        <v>41</v>
      </c>
      <c r="C151" s="132" t="s">
        <v>23</v>
      </c>
      <c r="D151" s="46" t="s">
        <v>153</v>
      </c>
      <c r="E151" s="20">
        <v>139998.6</v>
      </c>
      <c r="F151" s="20">
        <v>139998.6</v>
      </c>
      <c r="G151" s="19" t="s">
        <v>175</v>
      </c>
      <c r="H151" s="20">
        <v>139966.092</v>
      </c>
      <c r="I151" s="49">
        <f t="shared" si="21"/>
        <v>99.97677976779768</v>
      </c>
      <c r="J151" s="42">
        <v>3</v>
      </c>
      <c r="K151" s="42">
        <v>3</v>
      </c>
      <c r="L151" s="42">
        <v>100</v>
      </c>
      <c r="M151" s="42">
        <v>3</v>
      </c>
      <c r="N151" s="42">
        <v>3</v>
      </c>
      <c r="O151" s="42">
        <v>3</v>
      </c>
      <c r="P151" s="42">
        <v>3</v>
      </c>
      <c r="Q151" s="42" t="s">
        <v>142</v>
      </c>
    </row>
    <row r="152" spans="1:17" s="37" customFormat="1" ht="22.5">
      <c r="A152" s="183"/>
      <c r="B152" s="130"/>
      <c r="C152" s="133"/>
      <c r="D152" s="13" t="s">
        <v>155</v>
      </c>
      <c r="E152" s="20">
        <v>25941.599999999999</v>
      </c>
      <c r="F152" s="20">
        <v>25941.599999999999</v>
      </c>
      <c r="G152" s="19" t="s">
        <v>175</v>
      </c>
      <c r="H152" s="20">
        <v>25941.599999999999</v>
      </c>
      <c r="I152" s="49">
        <f t="shared" si="21"/>
        <v>100</v>
      </c>
      <c r="J152" s="42"/>
      <c r="K152" s="42"/>
      <c r="L152" s="42"/>
      <c r="M152" s="42"/>
      <c r="N152" s="42"/>
      <c r="O152" s="42"/>
      <c r="P152" s="42"/>
      <c r="Q152" s="42"/>
    </row>
    <row r="153" spans="1:17" s="37" customFormat="1" ht="22.5">
      <c r="A153" s="183"/>
      <c r="B153" s="130"/>
      <c r="C153" s="133"/>
      <c r="D153" s="13" t="s">
        <v>154</v>
      </c>
      <c r="E153" s="20">
        <v>114057</v>
      </c>
      <c r="F153" s="20">
        <v>114057</v>
      </c>
      <c r="G153" s="19" t="s">
        <v>175</v>
      </c>
      <c r="H153" s="20">
        <v>114024.492</v>
      </c>
      <c r="I153" s="49">
        <f t="shared" si="21"/>
        <v>99.971498461295667</v>
      </c>
      <c r="J153" s="42"/>
      <c r="K153" s="42"/>
      <c r="L153" s="42"/>
      <c r="M153" s="42"/>
      <c r="N153" s="42"/>
      <c r="O153" s="42"/>
      <c r="P153" s="42"/>
      <c r="Q153" s="42"/>
    </row>
    <row r="154" spans="1:17" s="37" customFormat="1" ht="22.5">
      <c r="A154" s="183"/>
      <c r="B154" s="130"/>
      <c r="C154" s="133"/>
      <c r="D154" s="13" t="s">
        <v>179</v>
      </c>
      <c r="E154" s="20">
        <v>0</v>
      </c>
      <c r="F154" s="20">
        <v>0</v>
      </c>
      <c r="G154" s="19" t="s">
        <v>175</v>
      </c>
      <c r="H154" s="20">
        <v>0</v>
      </c>
      <c r="I154" s="49">
        <v>0</v>
      </c>
      <c r="J154" s="42"/>
      <c r="K154" s="42"/>
      <c r="L154" s="42"/>
      <c r="M154" s="42"/>
      <c r="N154" s="42"/>
      <c r="O154" s="42"/>
      <c r="P154" s="42"/>
      <c r="Q154" s="42"/>
    </row>
    <row r="155" spans="1:17" s="37" customFormat="1" ht="43.5" customHeight="1">
      <c r="A155" s="186"/>
      <c r="B155" s="131"/>
      <c r="C155" s="162"/>
      <c r="D155" s="46" t="s">
        <v>172</v>
      </c>
      <c r="E155" s="20">
        <v>0</v>
      </c>
      <c r="F155" s="20">
        <v>0</v>
      </c>
      <c r="G155" s="19" t="s">
        <v>175</v>
      </c>
      <c r="H155" s="20">
        <v>0</v>
      </c>
      <c r="I155" s="79">
        <v>0</v>
      </c>
      <c r="J155" s="42"/>
      <c r="K155" s="42"/>
      <c r="L155" s="42"/>
      <c r="M155" s="42"/>
      <c r="N155" s="42"/>
      <c r="O155" s="42"/>
      <c r="P155" s="42"/>
      <c r="Q155" s="42"/>
    </row>
    <row r="156" spans="1:17" ht="12.75" customHeight="1">
      <c r="A156" s="156">
        <v>6</v>
      </c>
      <c r="B156" s="166" t="s">
        <v>42</v>
      </c>
      <c r="C156" s="145" t="s">
        <v>43</v>
      </c>
      <c r="D156" s="51" t="s">
        <v>153</v>
      </c>
      <c r="E156" s="22">
        <v>446040.41</v>
      </c>
      <c r="F156" s="22">
        <v>446040.41</v>
      </c>
      <c r="G156" s="23" t="s">
        <v>175</v>
      </c>
      <c r="H156" s="22">
        <v>445037.864</v>
      </c>
      <c r="I156" s="23">
        <f>H156/F156*100</f>
        <v>99.775234266330273</v>
      </c>
      <c r="J156" s="54">
        <v>28</v>
      </c>
      <c r="K156" s="54">
        <v>23</v>
      </c>
      <c r="L156" s="55">
        <v>82.1</v>
      </c>
      <c r="M156" s="54">
        <v>17</v>
      </c>
      <c r="N156" s="54">
        <v>16</v>
      </c>
      <c r="O156" s="54">
        <v>20</v>
      </c>
      <c r="P156" s="54">
        <v>20</v>
      </c>
      <c r="Q156" s="126" t="s">
        <v>181</v>
      </c>
    </row>
    <row r="157" spans="1:17" ht="22.5">
      <c r="A157" s="157"/>
      <c r="B157" s="166"/>
      <c r="C157" s="145"/>
      <c r="D157" s="13" t="s">
        <v>155</v>
      </c>
      <c r="E157" s="20">
        <v>317832.75599999999</v>
      </c>
      <c r="F157" s="20">
        <v>317832.75599999999</v>
      </c>
      <c r="G157" s="19" t="s">
        <v>175</v>
      </c>
      <c r="H157" s="20">
        <v>317180.51500000001</v>
      </c>
      <c r="I157" s="19">
        <f t="shared" ref="I157:I158" si="22">H157/F157*100</f>
        <v>99.794784839609179</v>
      </c>
      <c r="J157" s="80"/>
      <c r="K157" s="72"/>
      <c r="L157" s="71"/>
      <c r="M157" s="72"/>
      <c r="N157" s="72"/>
      <c r="O157" s="72"/>
      <c r="P157" s="72"/>
      <c r="Q157" s="127"/>
    </row>
    <row r="158" spans="1:17" ht="22.5">
      <c r="A158" s="157"/>
      <c r="B158" s="166"/>
      <c r="C158" s="145"/>
      <c r="D158" s="13" t="s">
        <v>154</v>
      </c>
      <c r="E158" s="20">
        <v>128207.65399999999</v>
      </c>
      <c r="F158" s="20">
        <v>128207.65399999999</v>
      </c>
      <c r="G158" s="19" t="s">
        <v>175</v>
      </c>
      <c r="H158" s="20">
        <v>127857.349</v>
      </c>
      <c r="I158" s="19">
        <f t="shared" si="22"/>
        <v>99.726767483008473</v>
      </c>
      <c r="J158" s="72"/>
      <c r="K158" s="72"/>
      <c r="L158" s="71"/>
      <c r="M158" s="72"/>
      <c r="N158" s="72"/>
      <c r="O158" s="72"/>
      <c r="P158" s="72"/>
      <c r="Q158" s="127"/>
    </row>
    <row r="159" spans="1:17" ht="22.5">
      <c r="A159" s="157"/>
      <c r="B159" s="166"/>
      <c r="C159" s="145"/>
      <c r="D159" s="13" t="s">
        <v>172</v>
      </c>
      <c r="E159" s="20">
        <v>0</v>
      </c>
      <c r="F159" s="20">
        <v>0</v>
      </c>
      <c r="G159" s="19" t="s">
        <v>175</v>
      </c>
      <c r="H159" s="20">
        <v>0</v>
      </c>
      <c r="I159" s="19"/>
      <c r="J159" s="72"/>
      <c r="K159" s="72"/>
      <c r="L159" s="71"/>
      <c r="M159" s="72"/>
      <c r="N159" s="72"/>
      <c r="O159" s="72"/>
      <c r="P159" s="72"/>
      <c r="Q159" s="211"/>
    </row>
    <row r="160" spans="1:17" ht="14.25" customHeight="1">
      <c r="A160" s="157"/>
      <c r="B160" s="129" t="s">
        <v>45</v>
      </c>
      <c r="C160" s="129" t="s">
        <v>43</v>
      </c>
      <c r="D160" s="13" t="s">
        <v>153</v>
      </c>
      <c r="E160" s="20">
        <v>406353.103</v>
      </c>
      <c r="F160" s="20">
        <v>406353.103</v>
      </c>
      <c r="G160" s="19" t="s">
        <v>175</v>
      </c>
      <c r="H160" s="20">
        <v>405447.73</v>
      </c>
      <c r="I160" s="19">
        <f t="shared" ref="I160:I170" si="23">H160/F160*100</f>
        <v>99.777195499845845</v>
      </c>
      <c r="J160" s="53">
        <v>9</v>
      </c>
      <c r="K160" s="53">
        <v>8</v>
      </c>
      <c r="L160" s="52">
        <v>88.9</v>
      </c>
      <c r="M160" s="53">
        <v>10</v>
      </c>
      <c r="N160" s="53">
        <v>9</v>
      </c>
      <c r="O160" s="53">
        <v>16</v>
      </c>
      <c r="P160" s="53">
        <v>16</v>
      </c>
      <c r="Q160" s="17" t="s">
        <v>142</v>
      </c>
    </row>
    <row r="161" spans="1:17" ht="22.5">
      <c r="A161" s="157"/>
      <c r="B161" s="130"/>
      <c r="C161" s="130"/>
      <c r="D161" s="13" t="s">
        <v>155</v>
      </c>
      <c r="E161" s="20">
        <v>317832.75599999999</v>
      </c>
      <c r="F161" s="20">
        <v>317832.75599999999</v>
      </c>
      <c r="G161" s="19" t="s">
        <v>175</v>
      </c>
      <c r="H161" s="20">
        <v>317180.51500000001</v>
      </c>
      <c r="I161" s="19">
        <f t="shared" si="23"/>
        <v>99.794784839609179</v>
      </c>
      <c r="J161" s="53"/>
      <c r="K161" s="53"/>
      <c r="L161" s="52"/>
      <c r="M161" s="53"/>
      <c r="N161" s="53"/>
      <c r="O161" s="72"/>
      <c r="P161" s="53"/>
      <c r="Q161" s="17"/>
    </row>
    <row r="162" spans="1:17" ht="22.5">
      <c r="A162" s="157"/>
      <c r="B162" s="130"/>
      <c r="C162" s="130"/>
      <c r="D162" s="13" t="s">
        <v>154</v>
      </c>
      <c r="E162" s="20">
        <v>88520.346999999994</v>
      </c>
      <c r="F162" s="20">
        <v>88520.346999999994</v>
      </c>
      <c r="G162" s="19" t="s">
        <v>175</v>
      </c>
      <c r="H162" s="20">
        <v>88267.212</v>
      </c>
      <c r="I162" s="19">
        <f t="shared" si="23"/>
        <v>99.714037496938417</v>
      </c>
      <c r="J162" s="53"/>
      <c r="K162" s="53"/>
      <c r="L162" s="52"/>
      <c r="M162" s="53"/>
      <c r="N162" s="53"/>
      <c r="O162" s="72"/>
      <c r="P162" s="53"/>
      <c r="Q162" s="17"/>
    </row>
    <row r="163" spans="1:17" ht="22.5">
      <c r="A163" s="157"/>
      <c r="B163" s="130"/>
      <c r="C163" s="130"/>
      <c r="D163" s="13" t="s">
        <v>172</v>
      </c>
      <c r="E163" s="20">
        <v>0</v>
      </c>
      <c r="F163" s="20">
        <v>0</v>
      </c>
      <c r="G163" s="19" t="s">
        <v>175</v>
      </c>
      <c r="H163" s="20">
        <v>0</v>
      </c>
      <c r="I163" s="19"/>
      <c r="J163" s="53"/>
      <c r="K163" s="53"/>
      <c r="L163" s="52"/>
      <c r="M163" s="53"/>
      <c r="N163" s="53"/>
      <c r="O163" s="72"/>
      <c r="P163" s="53"/>
      <c r="Q163" s="17"/>
    </row>
    <row r="164" spans="1:17" ht="12" customHeight="1">
      <c r="A164" s="157"/>
      <c r="B164" s="129" t="s">
        <v>44</v>
      </c>
      <c r="C164" s="129" t="s">
        <v>43</v>
      </c>
      <c r="D164" s="13" t="s">
        <v>153</v>
      </c>
      <c r="E164" s="20">
        <v>8699.8320000000003</v>
      </c>
      <c r="F164" s="20">
        <v>8699.8320000000003</v>
      </c>
      <c r="G164" s="19" t="s">
        <v>175</v>
      </c>
      <c r="H164" s="20">
        <v>8695.5609999999997</v>
      </c>
      <c r="I164" s="19">
        <f t="shared" si="23"/>
        <v>99.950907097976142</v>
      </c>
      <c r="J164" s="53">
        <v>12</v>
      </c>
      <c r="K164" s="53">
        <v>9</v>
      </c>
      <c r="L164" s="52">
        <v>75</v>
      </c>
      <c r="M164" s="53">
        <v>4</v>
      </c>
      <c r="N164" s="53">
        <v>4</v>
      </c>
      <c r="O164" s="53">
        <v>3</v>
      </c>
      <c r="P164" s="53">
        <v>3</v>
      </c>
      <c r="Q164" s="17" t="s">
        <v>142</v>
      </c>
    </row>
    <row r="165" spans="1:17" ht="22.5">
      <c r="A165" s="157"/>
      <c r="B165" s="130"/>
      <c r="C165" s="130"/>
      <c r="D165" s="13" t="s">
        <v>155</v>
      </c>
      <c r="E165" s="20">
        <v>0</v>
      </c>
      <c r="F165" s="20">
        <v>0</v>
      </c>
      <c r="G165" s="19" t="s">
        <v>175</v>
      </c>
      <c r="H165" s="20">
        <v>0</v>
      </c>
      <c r="I165" s="19"/>
      <c r="J165" s="53"/>
      <c r="K165" s="53"/>
      <c r="L165" s="52"/>
      <c r="M165" s="53"/>
      <c r="N165" s="53"/>
      <c r="O165" s="53"/>
      <c r="P165" s="53"/>
      <c r="Q165" s="18"/>
    </row>
    <row r="166" spans="1:17" ht="22.5">
      <c r="A166" s="157"/>
      <c r="B166" s="130"/>
      <c r="C166" s="130"/>
      <c r="D166" s="13" t="s">
        <v>154</v>
      </c>
      <c r="E166" s="20">
        <v>8699.8320000000003</v>
      </c>
      <c r="F166" s="20">
        <v>8699.8320000000003</v>
      </c>
      <c r="G166" s="19" t="s">
        <v>175</v>
      </c>
      <c r="H166" s="20">
        <v>8695.5609999999997</v>
      </c>
      <c r="I166" s="19">
        <f t="shared" si="23"/>
        <v>99.950907097976142</v>
      </c>
      <c r="J166" s="53"/>
      <c r="K166" s="53"/>
      <c r="L166" s="52"/>
      <c r="M166" s="53"/>
      <c r="N166" s="53"/>
      <c r="O166" s="53"/>
      <c r="P166" s="53"/>
      <c r="Q166" s="18"/>
    </row>
    <row r="167" spans="1:17" ht="22.5">
      <c r="A167" s="157"/>
      <c r="B167" s="130"/>
      <c r="C167" s="130"/>
      <c r="D167" s="13" t="s">
        <v>172</v>
      </c>
      <c r="E167" s="20">
        <v>0</v>
      </c>
      <c r="F167" s="20">
        <v>0</v>
      </c>
      <c r="G167" s="19" t="s">
        <v>175</v>
      </c>
      <c r="H167" s="20">
        <v>0</v>
      </c>
      <c r="I167" s="19"/>
      <c r="J167" s="53"/>
      <c r="K167" s="53"/>
      <c r="L167" s="52"/>
      <c r="M167" s="53"/>
      <c r="N167" s="53"/>
      <c r="O167" s="53"/>
      <c r="P167" s="53"/>
      <c r="Q167" s="18"/>
    </row>
    <row r="168" spans="1:17" ht="11.25" customHeight="1">
      <c r="A168" s="157"/>
      <c r="B168" s="129" t="s">
        <v>46</v>
      </c>
      <c r="C168" s="129" t="s">
        <v>43</v>
      </c>
      <c r="D168" s="13" t="s">
        <v>153</v>
      </c>
      <c r="E168" s="20">
        <v>30987.474999999999</v>
      </c>
      <c r="F168" s="20">
        <v>30987.474999999999</v>
      </c>
      <c r="G168" s="19" t="s">
        <v>175</v>
      </c>
      <c r="H168" s="20">
        <v>30894.575000000001</v>
      </c>
      <c r="I168" s="19">
        <f t="shared" si="23"/>
        <v>99.700201452361</v>
      </c>
      <c r="J168" s="53">
        <v>2</v>
      </c>
      <c r="K168" s="53">
        <v>2</v>
      </c>
      <c r="L168" s="52">
        <v>100</v>
      </c>
      <c r="M168" s="53">
        <v>3</v>
      </c>
      <c r="N168" s="53">
        <v>3</v>
      </c>
      <c r="O168" s="53">
        <v>1</v>
      </c>
      <c r="P168" s="53">
        <v>1</v>
      </c>
      <c r="Q168" s="18" t="s">
        <v>142</v>
      </c>
    </row>
    <row r="169" spans="1:17" ht="22.5">
      <c r="A169" s="157"/>
      <c r="B169" s="130"/>
      <c r="C169" s="130"/>
      <c r="D169" s="13" t="s">
        <v>155</v>
      </c>
      <c r="E169" s="20">
        <v>0</v>
      </c>
      <c r="F169" s="20">
        <v>0</v>
      </c>
      <c r="G169" s="19" t="s">
        <v>175</v>
      </c>
      <c r="H169" s="20">
        <v>0</v>
      </c>
      <c r="I169" s="19"/>
      <c r="J169" s="53"/>
      <c r="K169" s="53"/>
      <c r="L169" s="52"/>
      <c r="M169" s="53"/>
      <c r="N169" s="53"/>
      <c r="O169" s="53"/>
      <c r="P169" s="53"/>
      <c r="Q169" s="7"/>
    </row>
    <row r="170" spans="1:17" ht="22.5">
      <c r="A170" s="157"/>
      <c r="B170" s="130"/>
      <c r="C170" s="130"/>
      <c r="D170" s="13" t="s">
        <v>154</v>
      </c>
      <c r="E170" s="20">
        <v>30987.474999999999</v>
      </c>
      <c r="F170" s="20">
        <v>30987.474999999999</v>
      </c>
      <c r="G170" s="19" t="s">
        <v>175</v>
      </c>
      <c r="H170" s="20">
        <v>30894.757000000001</v>
      </c>
      <c r="I170" s="19">
        <f t="shared" si="23"/>
        <v>99.700788786437116</v>
      </c>
      <c r="J170" s="53"/>
      <c r="K170" s="53"/>
      <c r="L170" s="52"/>
      <c r="M170" s="53"/>
      <c r="N170" s="53"/>
      <c r="O170" s="53"/>
      <c r="P170" s="53"/>
      <c r="Q170" s="7"/>
    </row>
    <row r="171" spans="1:17" ht="22.5">
      <c r="A171" s="157"/>
      <c r="B171" s="130"/>
      <c r="C171" s="130"/>
      <c r="D171" s="13" t="s">
        <v>172</v>
      </c>
      <c r="E171" s="20">
        <v>0</v>
      </c>
      <c r="F171" s="20">
        <v>0</v>
      </c>
      <c r="G171" s="19" t="s">
        <v>175</v>
      </c>
      <c r="H171" s="20">
        <v>0</v>
      </c>
      <c r="I171" s="19"/>
      <c r="J171" s="53"/>
      <c r="K171" s="53"/>
      <c r="L171" s="52"/>
      <c r="M171" s="53"/>
      <c r="N171" s="53"/>
      <c r="O171" s="53"/>
      <c r="P171" s="53"/>
      <c r="Q171" s="7"/>
    </row>
    <row r="172" spans="1:17" ht="15" customHeight="1">
      <c r="A172" s="190">
        <v>7</v>
      </c>
      <c r="B172" s="166" t="s">
        <v>47</v>
      </c>
      <c r="C172" s="145" t="s">
        <v>48</v>
      </c>
      <c r="D172" s="10" t="s">
        <v>153</v>
      </c>
      <c r="E172" s="22">
        <v>57539.535000000003</v>
      </c>
      <c r="F172" s="22">
        <v>57539.535000000003</v>
      </c>
      <c r="G172" s="19" t="s">
        <v>175</v>
      </c>
      <c r="H172" s="22">
        <v>57392.567999999999</v>
      </c>
      <c r="I172" s="31">
        <f>H172/F172*100</f>
        <v>99.744580834725198</v>
      </c>
      <c r="J172" s="54">
        <v>12</v>
      </c>
      <c r="K172" s="54">
        <v>10</v>
      </c>
      <c r="L172" s="55">
        <v>83.3</v>
      </c>
      <c r="M172" s="54">
        <v>12</v>
      </c>
      <c r="N172" s="54">
        <v>12</v>
      </c>
      <c r="O172" s="56">
        <v>13</v>
      </c>
      <c r="P172" s="56">
        <v>13</v>
      </c>
      <c r="Q172" s="126" t="s">
        <v>171</v>
      </c>
    </row>
    <row r="173" spans="1:17" ht="22.5">
      <c r="A173" s="191"/>
      <c r="B173" s="166"/>
      <c r="C173" s="145"/>
      <c r="D173" s="13" t="s">
        <v>155</v>
      </c>
      <c r="E173" s="20">
        <f>E177+E181</f>
        <v>50423.86</v>
      </c>
      <c r="F173" s="20">
        <f>F177+F181</f>
        <v>50423.86</v>
      </c>
      <c r="G173" s="19" t="s">
        <v>175</v>
      </c>
      <c r="H173" s="20">
        <v>50423.86</v>
      </c>
      <c r="I173" s="41">
        <f t="shared" ref="I173:I186" si="24">H173/F173*100</f>
        <v>100</v>
      </c>
      <c r="J173" s="108"/>
      <c r="K173" s="30"/>
      <c r="L173" s="30"/>
      <c r="M173" s="30"/>
      <c r="N173" s="30"/>
      <c r="O173" s="30"/>
      <c r="P173" s="30"/>
      <c r="Q173" s="127"/>
    </row>
    <row r="174" spans="1:17" ht="22.5">
      <c r="A174" s="191"/>
      <c r="B174" s="166"/>
      <c r="C174" s="145"/>
      <c r="D174" s="13" t="s">
        <v>154</v>
      </c>
      <c r="E174" s="20">
        <f>E178+E186+E182</f>
        <v>7115.6750000000002</v>
      </c>
      <c r="F174" s="20">
        <f>F178+F182+F186</f>
        <v>7115.6750000000002</v>
      </c>
      <c r="G174" s="19" t="s">
        <v>175</v>
      </c>
      <c r="H174" s="20">
        <v>6968.7079999999996</v>
      </c>
      <c r="I174" s="41">
        <f t="shared" si="24"/>
        <v>97.934602128399618</v>
      </c>
      <c r="J174" s="30"/>
      <c r="K174" s="30"/>
      <c r="L174" s="30"/>
      <c r="M174" s="30"/>
      <c r="N174" s="30"/>
      <c r="O174" s="30"/>
      <c r="P174" s="30"/>
      <c r="Q174" s="127"/>
    </row>
    <row r="175" spans="1:17" ht="22.5">
      <c r="A175" s="191"/>
      <c r="B175" s="166"/>
      <c r="C175" s="145"/>
      <c r="D175" s="13" t="s">
        <v>172</v>
      </c>
      <c r="E175" s="20">
        <v>0</v>
      </c>
      <c r="F175" s="20">
        <v>0</v>
      </c>
      <c r="G175" s="19" t="s">
        <v>175</v>
      </c>
      <c r="H175" s="20">
        <v>0</v>
      </c>
      <c r="I175" s="41"/>
      <c r="J175" s="30"/>
      <c r="K175" s="30"/>
      <c r="L175" s="30"/>
      <c r="M175" s="30"/>
      <c r="N175" s="30"/>
      <c r="O175" s="30"/>
      <c r="P175" s="30"/>
      <c r="Q175" s="134"/>
    </row>
    <row r="176" spans="1:17" ht="15" customHeight="1">
      <c r="A176" s="191"/>
      <c r="B176" s="129" t="s">
        <v>50</v>
      </c>
      <c r="C176" s="132" t="s">
        <v>49</v>
      </c>
      <c r="D176" s="13" t="s">
        <v>153</v>
      </c>
      <c r="E176" s="20">
        <v>52274.163</v>
      </c>
      <c r="F176" s="20">
        <v>52274.163</v>
      </c>
      <c r="G176" s="19" t="s">
        <v>175</v>
      </c>
      <c r="H176" s="20">
        <v>52274.163</v>
      </c>
      <c r="I176" s="41">
        <f t="shared" si="24"/>
        <v>100</v>
      </c>
      <c r="J176" s="30">
        <v>4</v>
      </c>
      <c r="K176" s="30">
        <v>2</v>
      </c>
      <c r="L176" s="30">
        <v>50</v>
      </c>
      <c r="M176" s="30">
        <v>2</v>
      </c>
      <c r="N176" s="30">
        <v>2</v>
      </c>
      <c r="O176" s="30">
        <v>2</v>
      </c>
      <c r="P176" s="30">
        <v>2</v>
      </c>
      <c r="Q176" s="30" t="s">
        <v>142</v>
      </c>
    </row>
    <row r="177" spans="1:17" ht="22.5">
      <c r="A177" s="191"/>
      <c r="B177" s="130"/>
      <c r="C177" s="133"/>
      <c r="D177" s="13" t="s">
        <v>155</v>
      </c>
      <c r="E177" s="20">
        <v>50378.26</v>
      </c>
      <c r="F177" s="20">
        <v>50378.26</v>
      </c>
      <c r="G177" s="20" t="s">
        <v>175</v>
      </c>
      <c r="H177" s="20">
        <v>50378.26</v>
      </c>
      <c r="I177" s="41">
        <f t="shared" si="24"/>
        <v>100</v>
      </c>
      <c r="J177" s="30"/>
      <c r="K177" s="30"/>
      <c r="L177" s="30"/>
      <c r="M177" s="30"/>
      <c r="N177" s="30"/>
      <c r="O177" s="30"/>
      <c r="P177" s="30"/>
      <c r="Q177" s="30"/>
    </row>
    <row r="178" spans="1:17" ht="22.5">
      <c r="A178" s="191"/>
      <c r="B178" s="130"/>
      <c r="C178" s="133"/>
      <c r="D178" s="13" t="s">
        <v>154</v>
      </c>
      <c r="E178" s="20">
        <v>1895.903</v>
      </c>
      <c r="F178" s="20">
        <v>1895.903</v>
      </c>
      <c r="G178" s="19" t="s">
        <v>175</v>
      </c>
      <c r="H178" s="20">
        <v>1895.903</v>
      </c>
      <c r="I178" s="41">
        <f t="shared" si="24"/>
        <v>100</v>
      </c>
      <c r="J178" s="30"/>
      <c r="K178" s="30"/>
      <c r="L178" s="30"/>
      <c r="M178" s="30"/>
      <c r="N178" s="30"/>
      <c r="O178" s="30"/>
      <c r="P178" s="30"/>
      <c r="Q178" s="30"/>
    </row>
    <row r="179" spans="1:17" ht="22.5">
      <c r="A179" s="191"/>
      <c r="B179" s="130"/>
      <c r="C179" s="133"/>
      <c r="D179" s="13" t="s">
        <v>172</v>
      </c>
      <c r="E179" s="20">
        <v>0</v>
      </c>
      <c r="F179" s="20">
        <v>0</v>
      </c>
      <c r="G179" s="19" t="s">
        <v>175</v>
      </c>
      <c r="H179" s="20">
        <v>0</v>
      </c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1:17" ht="12.75" customHeight="1">
      <c r="A180" s="191"/>
      <c r="B180" s="129" t="s">
        <v>51</v>
      </c>
      <c r="C180" s="129" t="s">
        <v>48</v>
      </c>
      <c r="D180" s="13" t="s">
        <v>153</v>
      </c>
      <c r="E180" s="20">
        <v>45.6</v>
      </c>
      <c r="F180" s="20">
        <v>45.6</v>
      </c>
      <c r="G180" s="19" t="s">
        <v>175</v>
      </c>
      <c r="H180" s="20">
        <v>45.6</v>
      </c>
      <c r="I180" s="41">
        <f t="shared" si="24"/>
        <v>100</v>
      </c>
      <c r="J180" s="30">
        <v>3</v>
      </c>
      <c r="K180" s="30">
        <v>3</v>
      </c>
      <c r="L180" s="30">
        <v>100</v>
      </c>
      <c r="M180" s="30">
        <v>3</v>
      </c>
      <c r="N180" s="30">
        <v>3</v>
      </c>
      <c r="O180" s="30">
        <v>3</v>
      </c>
      <c r="P180" s="30">
        <v>3</v>
      </c>
      <c r="Q180" s="30" t="s">
        <v>142</v>
      </c>
    </row>
    <row r="181" spans="1:17" ht="22.5">
      <c r="A181" s="191"/>
      <c r="B181" s="130"/>
      <c r="C181" s="130"/>
      <c r="D181" s="13" t="s">
        <v>155</v>
      </c>
      <c r="E181" s="20">
        <v>45.6</v>
      </c>
      <c r="F181" s="20">
        <v>45.6</v>
      </c>
      <c r="G181" s="19" t="s">
        <v>175</v>
      </c>
      <c r="H181" s="20">
        <v>45.6</v>
      </c>
      <c r="I181" s="41">
        <f t="shared" si="24"/>
        <v>100</v>
      </c>
      <c r="J181" s="42"/>
      <c r="K181" s="42"/>
      <c r="L181" s="42"/>
      <c r="M181" s="42"/>
      <c r="N181" s="42"/>
      <c r="O181" s="42"/>
      <c r="P181" s="42"/>
      <c r="Q181" s="42"/>
    </row>
    <row r="182" spans="1:17" ht="22.5">
      <c r="A182" s="191"/>
      <c r="B182" s="130"/>
      <c r="C182" s="130"/>
      <c r="D182" s="13" t="s">
        <v>154</v>
      </c>
      <c r="E182" s="20">
        <v>0</v>
      </c>
      <c r="F182" s="20">
        <v>0</v>
      </c>
      <c r="G182" s="19" t="s">
        <v>175</v>
      </c>
      <c r="H182" s="20">
        <v>0</v>
      </c>
      <c r="I182" s="41"/>
      <c r="J182" s="42"/>
      <c r="K182" s="42"/>
      <c r="L182" s="42"/>
      <c r="M182" s="42"/>
      <c r="N182" s="42"/>
      <c r="O182" s="42"/>
      <c r="P182" s="42"/>
      <c r="Q182" s="42"/>
    </row>
    <row r="183" spans="1:17" ht="22.5">
      <c r="A183" s="191"/>
      <c r="B183" s="130"/>
      <c r="C183" s="130"/>
      <c r="D183" s="13" t="s">
        <v>172</v>
      </c>
      <c r="E183" s="20">
        <v>0</v>
      </c>
      <c r="F183" s="20">
        <v>0</v>
      </c>
      <c r="G183" s="19" t="s">
        <v>175</v>
      </c>
      <c r="H183" s="20">
        <v>0</v>
      </c>
      <c r="I183" s="41"/>
      <c r="J183" s="42"/>
      <c r="K183" s="42"/>
      <c r="L183" s="42"/>
      <c r="M183" s="42"/>
      <c r="N183" s="42"/>
      <c r="O183" s="42"/>
      <c r="P183" s="42"/>
      <c r="Q183" s="42"/>
    </row>
    <row r="184" spans="1:17" ht="17.25" customHeight="1">
      <c r="A184" s="191"/>
      <c r="B184" s="129" t="s">
        <v>52</v>
      </c>
      <c r="C184" s="129" t="s">
        <v>48</v>
      </c>
      <c r="D184" s="13" t="s">
        <v>153</v>
      </c>
      <c r="E184" s="20">
        <v>5219.7719999999999</v>
      </c>
      <c r="F184" s="20">
        <v>5219.7719999999999</v>
      </c>
      <c r="G184" s="19" t="s">
        <v>175</v>
      </c>
      <c r="H184" s="20">
        <v>5072.8050000000003</v>
      </c>
      <c r="I184" s="41">
        <f t="shared" si="24"/>
        <v>97.184417250408643</v>
      </c>
      <c r="J184" s="42">
        <v>3</v>
      </c>
      <c r="K184" s="42">
        <v>3</v>
      </c>
      <c r="L184" s="42">
        <v>100</v>
      </c>
      <c r="M184" s="42">
        <v>7</v>
      </c>
      <c r="N184" s="42">
        <v>7</v>
      </c>
      <c r="O184" s="42">
        <v>8</v>
      </c>
      <c r="P184" s="42">
        <v>8</v>
      </c>
      <c r="Q184" s="42" t="s">
        <v>142</v>
      </c>
    </row>
    <row r="185" spans="1:17" ht="22.5">
      <c r="A185" s="191"/>
      <c r="B185" s="130"/>
      <c r="C185" s="130"/>
      <c r="D185" s="13" t="s">
        <v>155</v>
      </c>
      <c r="E185" s="20">
        <v>0</v>
      </c>
      <c r="F185" s="20">
        <v>0</v>
      </c>
      <c r="G185" s="19" t="s">
        <v>175</v>
      </c>
      <c r="H185" s="20">
        <v>0</v>
      </c>
      <c r="I185" s="41"/>
      <c r="J185" s="7"/>
      <c r="K185" s="7"/>
      <c r="L185" s="7"/>
      <c r="M185" s="7"/>
      <c r="N185" s="7"/>
      <c r="O185" s="7"/>
      <c r="P185" s="7"/>
      <c r="Q185" s="7"/>
    </row>
    <row r="186" spans="1:17" ht="22.5">
      <c r="A186" s="191"/>
      <c r="B186" s="130"/>
      <c r="C186" s="130"/>
      <c r="D186" s="13" t="s">
        <v>154</v>
      </c>
      <c r="E186" s="20">
        <v>5219.7719999999999</v>
      </c>
      <c r="F186" s="20">
        <v>5219.7719999999999</v>
      </c>
      <c r="G186" s="19" t="s">
        <v>175</v>
      </c>
      <c r="H186" s="20">
        <v>5072.8050000000003</v>
      </c>
      <c r="I186" s="41">
        <f t="shared" si="24"/>
        <v>97.184417250408643</v>
      </c>
      <c r="J186" s="7"/>
      <c r="K186" s="7"/>
      <c r="L186" s="7"/>
      <c r="M186" s="7"/>
      <c r="N186" s="7"/>
      <c r="O186" s="7"/>
      <c r="P186" s="7"/>
      <c r="Q186" s="7"/>
    </row>
    <row r="187" spans="1:17" ht="22.5">
      <c r="A187" s="191"/>
      <c r="B187" s="130"/>
      <c r="C187" s="130"/>
      <c r="D187" s="13" t="s">
        <v>172</v>
      </c>
      <c r="E187" s="20">
        <v>0</v>
      </c>
      <c r="F187" s="20">
        <v>0</v>
      </c>
      <c r="G187" s="19" t="s">
        <v>175</v>
      </c>
      <c r="H187" s="20">
        <v>0</v>
      </c>
      <c r="I187" s="31"/>
      <c r="J187" s="7"/>
      <c r="K187" s="7"/>
      <c r="L187" s="7"/>
      <c r="M187" s="7"/>
      <c r="N187" s="7"/>
      <c r="O187" s="7"/>
      <c r="P187" s="7"/>
      <c r="Q187" s="7"/>
    </row>
    <row r="188" spans="1:17" ht="16.5" customHeight="1">
      <c r="A188" s="156">
        <v>8</v>
      </c>
      <c r="B188" s="144" t="s">
        <v>53</v>
      </c>
      <c r="C188" s="145" t="s">
        <v>12</v>
      </c>
      <c r="D188" s="10" t="s">
        <v>153</v>
      </c>
      <c r="E188" s="22">
        <v>904.23500000000001</v>
      </c>
      <c r="F188" s="22">
        <v>904.23500000000001</v>
      </c>
      <c r="G188" s="23" t="s">
        <v>175</v>
      </c>
      <c r="H188" s="22">
        <v>904.08</v>
      </c>
      <c r="I188" s="50">
        <v>99.98</v>
      </c>
      <c r="J188" s="78">
        <v>9</v>
      </c>
      <c r="K188" s="78">
        <v>8</v>
      </c>
      <c r="L188" s="78">
        <v>88.9</v>
      </c>
      <c r="M188" s="78">
        <v>20</v>
      </c>
      <c r="N188" s="78">
        <v>20</v>
      </c>
      <c r="O188" s="78">
        <v>13</v>
      </c>
      <c r="P188" s="78">
        <v>13</v>
      </c>
      <c r="Q188" s="126" t="s">
        <v>171</v>
      </c>
    </row>
    <row r="189" spans="1:17" ht="22.5" customHeight="1">
      <c r="A189" s="157"/>
      <c r="B189" s="144"/>
      <c r="C189" s="145"/>
      <c r="D189" s="13" t="s">
        <v>155</v>
      </c>
      <c r="E189" s="20">
        <v>0</v>
      </c>
      <c r="F189" s="20">
        <v>0</v>
      </c>
      <c r="G189" s="19" t="s">
        <v>175</v>
      </c>
      <c r="H189" s="20">
        <v>0</v>
      </c>
      <c r="I189" s="80"/>
      <c r="J189" s="6"/>
      <c r="K189" s="6"/>
      <c r="L189" s="6"/>
      <c r="M189" s="6"/>
      <c r="N189" s="6"/>
      <c r="O189" s="6"/>
      <c r="P189" s="6"/>
      <c r="Q189" s="127"/>
    </row>
    <row r="190" spans="1:17" ht="22.5" customHeight="1">
      <c r="A190" s="157"/>
      <c r="B190" s="144"/>
      <c r="C190" s="145"/>
      <c r="D190" s="13" t="s">
        <v>154</v>
      </c>
      <c r="E190" s="20">
        <v>904.23500000000001</v>
      </c>
      <c r="F190" s="20">
        <v>904.23500000000001</v>
      </c>
      <c r="G190" s="19" t="s">
        <v>175</v>
      </c>
      <c r="H190" s="20">
        <v>904.08</v>
      </c>
      <c r="I190" s="81">
        <v>99.98</v>
      </c>
      <c r="J190" s="6"/>
      <c r="K190" s="6"/>
      <c r="L190" s="6"/>
      <c r="M190" s="6"/>
      <c r="N190" s="6"/>
      <c r="O190" s="6"/>
      <c r="P190" s="6"/>
      <c r="Q190" s="127"/>
    </row>
    <row r="191" spans="1:17" ht="24" customHeight="1">
      <c r="A191" s="157"/>
      <c r="B191" s="144"/>
      <c r="C191" s="145"/>
      <c r="D191" s="13" t="s">
        <v>172</v>
      </c>
      <c r="E191" s="20">
        <v>0</v>
      </c>
      <c r="F191" s="20">
        <v>0</v>
      </c>
      <c r="G191" s="19" t="s">
        <v>175</v>
      </c>
      <c r="H191" s="20">
        <v>0</v>
      </c>
      <c r="I191" s="17"/>
      <c r="J191" s="6"/>
      <c r="K191" s="6"/>
      <c r="L191" s="6"/>
      <c r="M191" s="6"/>
      <c r="N191" s="6"/>
      <c r="O191" s="6"/>
      <c r="P191" s="6"/>
      <c r="Q191" s="134"/>
    </row>
    <row r="192" spans="1:17" ht="15" customHeight="1">
      <c r="A192" s="157"/>
      <c r="B192" s="129" t="s">
        <v>55</v>
      </c>
      <c r="C192" s="129" t="s">
        <v>54</v>
      </c>
      <c r="D192" s="13" t="s">
        <v>153</v>
      </c>
      <c r="E192" s="20">
        <v>606.73500000000001</v>
      </c>
      <c r="F192" s="20">
        <v>606.73500000000001</v>
      </c>
      <c r="G192" s="19" t="s">
        <v>175</v>
      </c>
      <c r="H192" s="20">
        <v>606.66600000000005</v>
      </c>
      <c r="I192" s="81">
        <v>99.99</v>
      </c>
      <c r="J192" s="42">
        <v>3</v>
      </c>
      <c r="K192" s="42">
        <v>2</v>
      </c>
      <c r="L192" s="42">
        <v>66.7</v>
      </c>
      <c r="M192" s="42">
        <v>16</v>
      </c>
      <c r="N192" s="42">
        <v>16</v>
      </c>
      <c r="O192" s="42">
        <v>11</v>
      </c>
      <c r="P192" s="42">
        <v>11</v>
      </c>
      <c r="Q192" s="42" t="s">
        <v>142</v>
      </c>
    </row>
    <row r="193" spans="1:17" ht="22.5">
      <c r="A193" s="157"/>
      <c r="B193" s="130"/>
      <c r="C193" s="130"/>
      <c r="D193" s="13" t="s">
        <v>155</v>
      </c>
      <c r="E193" s="20">
        <v>0</v>
      </c>
      <c r="F193" s="20">
        <v>0</v>
      </c>
      <c r="G193" s="19" t="s">
        <v>175</v>
      </c>
      <c r="H193" s="20">
        <v>0</v>
      </c>
      <c r="I193" s="81"/>
      <c r="J193" s="7"/>
      <c r="K193" s="7"/>
      <c r="L193" s="7"/>
      <c r="M193" s="7"/>
      <c r="N193" s="7"/>
      <c r="O193" s="7"/>
      <c r="P193" s="7"/>
      <c r="Q193" s="7"/>
    </row>
    <row r="194" spans="1:17" ht="22.5">
      <c r="A194" s="157"/>
      <c r="B194" s="130"/>
      <c r="C194" s="130"/>
      <c r="D194" s="13" t="s">
        <v>154</v>
      </c>
      <c r="E194" s="20">
        <v>606.73500000000001</v>
      </c>
      <c r="F194" s="20">
        <v>606.73500000000001</v>
      </c>
      <c r="G194" s="19" t="s">
        <v>175</v>
      </c>
      <c r="H194" s="20">
        <v>606.66600000000005</v>
      </c>
      <c r="I194" s="81">
        <v>99.99</v>
      </c>
      <c r="J194" s="7"/>
      <c r="K194" s="7"/>
      <c r="L194" s="7"/>
      <c r="M194" s="7"/>
      <c r="N194" s="7"/>
      <c r="O194" s="7"/>
      <c r="P194" s="7"/>
      <c r="Q194" s="7"/>
    </row>
    <row r="195" spans="1:17" ht="22.5">
      <c r="A195" s="157"/>
      <c r="B195" s="130"/>
      <c r="C195" s="130"/>
      <c r="D195" s="13" t="s">
        <v>172</v>
      </c>
      <c r="E195" s="20">
        <v>0</v>
      </c>
      <c r="F195" s="20">
        <v>0</v>
      </c>
      <c r="G195" s="19" t="s">
        <v>175</v>
      </c>
      <c r="H195" s="20">
        <v>0</v>
      </c>
      <c r="I195" s="81"/>
      <c r="J195" s="7"/>
      <c r="K195" s="7"/>
      <c r="L195" s="7"/>
      <c r="M195" s="7"/>
      <c r="N195" s="7"/>
      <c r="O195" s="7"/>
      <c r="P195" s="7"/>
      <c r="Q195" s="7"/>
    </row>
    <row r="196" spans="1:17" ht="17.25" customHeight="1">
      <c r="A196" s="157"/>
      <c r="B196" s="129" t="s">
        <v>56</v>
      </c>
      <c r="C196" s="129" t="s">
        <v>54</v>
      </c>
      <c r="D196" s="13" t="s">
        <v>153</v>
      </c>
      <c r="E196" s="20">
        <v>297.5</v>
      </c>
      <c r="F196" s="20">
        <v>297.5</v>
      </c>
      <c r="G196" s="19" t="s">
        <v>175</v>
      </c>
      <c r="H196" s="20">
        <v>297.41399999999999</v>
      </c>
      <c r="I196" s="81">
        <v>99.97</v>
      </c>
      <c r="J196" s="42">
        <v>2</v>
      </c>
      <c r="K196" s="42">
        <v>2</v>
      </c>
      <c r="L196" s="42">
        <v>100</v>
      </c>
      <c r="M196" s="42">
        <v>4</v>
      </c>
      <c r="N196" s="42">
        <v>4</v>
      </c>
      <c r="O196" s="42">
        <v>2</v>
      </c>
      <c r="P196" s="42">
        <v>2</v>
      </c>
      <c r="Q196" s="42" t="s">
        <v>142</v>
      </c>
    </row>
    <row r="197" spans="1:17" ht="22.5">
      <c r="A197" s="157"/>
      <c r="B197" s="130"/>
      <c r="C197" s="130"/>
      <c r="D197" s="13" t="s">
        <v>155</v>
      </c>
      <c r="E197" s="20">
        <v>0</v>
      </c>
      <c r="F197" s="20">
        <v>0</v>
      </c>
      <c r="G197" s="19" t="s">
        <v>175</v>
      </c>
      <c r="H197" s="20">
        <v>0</v>
      </c>
      <c r="I197" s="81"/>
      <c r="J197" s="7"/>
      <c r="K197" s="7"/>
      <c r="L197" s="7"/>
      <c r="M197" s="7"/>
      <c r="N197" s="7"/>
      <c r="O197" s="7"/>
      <c r="P197" s="7"/>
      <c r="Q197" s="7"/>
    </row>
    <row r="198" spans="1:17" ht="22.5">
      <c r="A198" s="157"/>
      <c r="B198" s="130"/>
      <c r="C198" s="130"/>
      <c r="D198" s="13" t="s">
        <v>154</v>
      </c>
      <c r="E198" s="20">
        <v>297.5</v>
      </c>
      <c r="F198" s="20">
        <v>297.5</v>
      </c>
      <c r="G198" s="19" t="s">
        <v>175</v>
      </c>
      <c r="H198" s="20">
        <v>297.41399999999999</v>
      </c>
      <c r="I198" s="81">
        <v>99.97</v>
      </c>
      <c r="J198" s="7"/>
      <c r="K198" s="7"/>
      <c r="L198" s="7"/>
      <c r="M198" s="7"/>
      <c r="N198" s="7"/>
      <c r="O198" s="7"/>
      <c r="P198" s="7"/>
      <c r="Q198" s="7"/>
    </row>
    <row r="199" spans="1:17" ht="23.25" customHeight="1">
      <c r="A199" s="157"/>
      <c r="B199" s="130"/>
      <c r="C199" s="130"/>
      <c r="D199" s="13" t="s">
        <v>172</v>
      </c>
      <c r="E199" s="20">
        <v>0</v>
      </c>
      <c r="F199" s="20">
        <v>0</v>
      </c>
      <c r="G199" s="19" t="s">
        <v>175</v>
      </c>
      <c r="H199" s="20">
        <v>0</v>
      </c>
      <c r="I199" s="81"/>
      <c r="J199" s="7"/>
      <c r="K199" s="7"/>
      <c r="L199" s="7"/>
      <c r="M199" s="7"/>
      <c r="N199" s="7"/>
      <c r="O199" s="7"/>
      <c r="P199" s="7"/>
      <c r="Q199" s="7"/>
    </row>
    <row r="200" spans="1:17" ht="15" customHeight="1">
      <c r="A200" s="156">
        <v>9</v>
      </c>
      <c r="B200" s="166" t="s">
        <v>57</v>
      </c>
      <c r="C200" s="145" t="s">
        <v>158</v>
      </c>
      <c r="D200" s="68" t="s">
        <v>153</v>
      </c>
      <c r="E200" s="22">
        <v>547879.245</v>
      </c>
      <c r="F200" s="22">
        <f>F201+F202+F203</f>
        <v>547879.245</v>
      </c>
      <c r="G200" s="22" t="s">
        <v>175</v>
      </c>
      <c r="H200" s="22">
        <v>547662.11</v>
      </c>
      <c r="I200" s="31">
        <f>H200/F200*100</f>
        <v>99.960368091695102</v>
      </c>
      <c r="J200" s="25">
        <v>17</v>
      </c>
      <c r="K200" s="25">
        <v>17</v>
      </c>
      <c r="L200" s="25">
        <v>100</v>
      </c>
      <c r="M200" s="25">
        <v>13</v>
      </c>
      <c r="N200" s="25">
        <v>13</v>
      </c>
      <c r="O200" s="25">
        <v>19</v>
      </c>
      <c r="P200" s="25">
        <v>19</v>
      </c>
      <c r="Q200" s="126" t="s">
        <v>171</v>
      </c>
    </row>
    <row r="201" spans="1:17" ht="24" customHeight="1">
      <c r="A201" s="157"/>
      <c r="B201" s="166"/>
      <c r="C201" s="145"/>
      <c r="D201" s="46" t="s">
        <v>155</v>
      </c>
      <c r="E201" s="20">
        <v>0</v>
      </c>
      <c r="F201" s="20">
        <v>0</v>
      </c>
      <c r="G201" s="22" t="s">
        <v>175</v>
      </c>
      <c r="H201" s="20">
        <v>0</v>
      </c>
      <c r="I201" s="31"/>
      <c r="J201" s="30"/>
      <c r="K201" s="30"/>
      <c r="L201" s="30"/>
      <c r="M201" s="30"/>
      <c r="N201" s="30"/>
      <c r="O201" s="30"/>
      <c r="P201" s="30"/>
      <c r="Q201" s="127"/>
    </row>
    <row r="202" spans="1:17" ht="22.5" customHeight="1">
      <c r="A202" s="157"/>
      <c r="B202" s="166"/>
      <c r="C202" s="145"/>
      <c r="D202" s="46" t="s">
        <v>154</v>
      </c>
      <c r="E202" s="20">
        <v>547879.245</v>
      </c>
      <c r="F202" s="20">
        <f>F206+F210+F214+F218</f>
        <v>547879.245</v>
      </c>
      <c r="G202" s="22" t="s">
        <v>175</v>
      </c>
      <c r="H202" s="20">
        <v>547662.11</v>
      </c>
      <c r="I202" s="41">
        <f t="shared" ref="I202" si="25">H202/F202*100</f>
        <v>99.960368091695102</v>
      </c>
      <c r="J202" s="30"/>
      <c r="K202" s="30"/>
      <c r="L202" s="30"/>
      <c r="M202" s="30"/>
      <c r="N202" s="30"/>
      <c r="O202" s="30"/>
      <c r="P202" s="30"/>
      <c r="Q202" s="127"/>
    </row>
    <row r="203" spans="1:17" ht="24" customHeight="1">
      <c r="A203" s="157"/>
      <c r="B203" s="166"/>
      <c r="C203" s="145"/>
      <c r="D203" s="46" t="s">
        <v>172</v>
      </c>
      <c r="E203" s="20">
        <v>0</v>
      </c>
      <c r="F203" s="20">
        <v>0</v>
      </c>
      <c r="G203" s="19" t="s">
        <v>175</v>
      </c>
      <c r="H203" s="20">
        <v>0</v>
      </c>
      <c r="I203" s="31"/>
      <c r="J203" s="30"/>
      <c r="K203" s="30"/>
      <c r="L203" s="30"/>
      <c r="M203" s="30"/>
      <c r="N203" s="30"/>
      <c r="O203" s="30"/>
      <c r="P203" s="30"/>
      <c r="Q203" s="134"/>
    </row>
    <row r="204" spans="1:17" ht="15" customHeight="1">
      <c r="A204" s="157"/>
      <c r="B204" s="129" t="s">
        <v>58</v>
      </c>
      <c r="C204" s="129" t="s">
        <v>158</v>
      </c>
      <c r="D204" s="46" t="s">
        <v>153</v>
      </c>
      <c r="E204" s="20">
        <v>198828.79800000001</v>
      </c>
      <c r="F204" s="20">
        <f>F205+F206+F207</f>
        <v>198828.79800000001</v>
      </c>
      <c r="G204" s="19" t="s">
        <v>175</v>
      </c>
      <c r="H204" s="20">
        <v>198752.29</v>
      </c>
      <c r="I204" s="41">
        <f>H204/F204*100</f>
        <v>99.961520664627272</v>
      </c>
      <c r="J204" s="30">
        <v>7</v>
      </c>
      <c r="K204" s="30">
        <v>7</v>
      </c>
      <c r="L204" s="30">
        <v>100</v>
      </c>
      <c r="M204" s="30">
        <v>6</v>
      </c>
      <c r="N204" s="30">
        <v>6</v>
      </c>
      <c r="O204" s="30">
        <v>8</v>
      </c>
      <c r="P204" s="30">
        <v>8</v>
      </c>
      <c r="Q204" s="30" t="s">
        <v>142</v>
      </c>
    </row>
    <row r="205" spans="1:17" ht="22.5">
      <c r="A205" s="157"/>
      <c r="B205" s="130"/>
      <c r="C205" s="130"/>
      <c r="D205" s="46" t="s">
        <v>155</v>
      </c>
      <c r="E205" s="20">
        <v>0</v>
      </c>
      <c r="F205" s="20">
        <v>0</v>
      </c>
      <c r="G205" s="19" t="s">
        <v>175</v>
      </c>
      <c r="H205" s="20">
        <v>0</v>
      </c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1:17" ht="22.5">
      <c r="A206" s="157"/>
      <c r="B206" s="130"/>
      <c r="C206" s="130"/>
      <c r="D206" s="46" t="s">
        <v>154</v>
      </c>
      <c r="E206" s="20">
        <v>198828.79800000001</v>
      </c>
      <c r="F206" s="20">
        <v>198828.79800000001</v>
      </c>
      <c r="G206" s="19" t="s">
        <v>175</v>
      </c>
      <c r="H206" s="20">
        <v>198752.29</v>
      </c>
      <c r="I206" s="41">
        <f t="shared" ref="I206:I214" si="26">H206/F206*100</f>
        <v>99.961520664627272</v>
      </c>
      <c r="J206" s="30"/>
      <c r="K206" s="30"/>
      <c r="L206" s="30"/>
      <c r="M206" s="30"/>
      <c r="N206" s="30"/>
      <c r="O206" s="30"/>
      <c r="P206" s="30"/>
      <c r="Q206" s="30"/>
    </row>
    <row r="207" spans="1:17" ht="24" customHeight="1">
      <c r="A207" s="157"/>
      <c r="B207" s="130"/>
      <c r="C207" s="130"/>
      <c r="D207" s="46" t="s">
        <v>172</v>
      </c>
      <c r="E207" s="20">
        <v>0</v>
      </c>
      <c r="F207" s="20">
        <v>0</v>
      </c>
      <c r="G207" s="19" t="s">
        <v>175</v>
      </c>
      <c r="H207" s="20">
        <v>0</v>
      </c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1:17" ht="15" customHeight="1">
      <c r="A208" s="157"/>
      <c r="B208" s="129" t="s">
        <v>59</v>
      </c>
      <c r="C208" s="129" t="s">
        <v>158</v>
      </c>
      <c r="D208" s="46" t="s">
        <v>153</v>
      </c>
      <c r="E208" s="20">
        <v>335488.50199999998</v>
      </c>
      <c r="F208" s="20">
        <f>F209+F210+F211</f>
        <v>335488.50199999998</v>
      </c>
      <c r="G208" s="19" t="s">
        <v>175</v>
      </c>
      <c r="H208" s="20">
        <v>335428.62</v>
      </c>
      <c r="I208" s="41">
        <f t="shared" si="26"/>
        <v>99.982150804083304</v>
      </c>
      <c r="J208" s="30">
        <v>3</v>
      </c>
      <c r="K208" s="30">
        <v>3</v>
      </c>
      <c r="L208" s="30">
        <v>100</v>
      </c>
      <c r="M208" s="30">
        <v>3</v>
      </c>
      <c r="N208" s="30">
        <v>3</v>
      </c>
      <c r="O208" s="30">
        <v>7</v>
      </c>
      <c r="P208" s="30">
        <v>7</v>
      </c>
      <c r="Q208" s="30" t="s">
        <v>142</v>
      </c>
    </row>
    <row r="209" spans="1:17" ht="21.75" customHeight="1">
      <c r="A209" s="157"/>
      <c r="B209" s="130"/>
      <c r="C209" s="130"/>
      <c r="D209" s="46" t="s">
        <v>155</v>
      </c>
      <c r="E209" s="20">
        <v>0</v>
      </c>
      <c r="F209" s="20">
        <v>0</v>
      </c>
      <c r="G209" s="19" t="s">
        <v>175</v>
      </c>
      <c r="H209" s="20">
        <v>0</v>
      </c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1:17" ht="21.75" customHeight="1">
      <c r="A210" s="157"/>
      <c r="B210" s="130"/>
      <c r="C210" s="130"/>
      <c r="D210" s="46" t="s">
        <v>154</v>
      </c>
      <c r="E210" s="20">
        <v>335488.50199999998</v>
      </c>
      <c r="F210" s="20">
        <v>335488.50199999998</v>
      </c>
      <c r="G210" s="19" t="s">
        <v>175</v>
      </c>
      <c r="H210" s="20">
        <v>335428.62</v>
      </c>
      <c r="I210" s="41">
        <f t="shared" si="26"/>
        <v>99.982150804083304</v>
      </c>
      <c r="J210" s="30"/>
      <c r="K210" s="30"/>
      <c r="L210" s="30"/>
      <c r="M210" s="30"/>
      <c r="N210" s="30"/>
      <c r="O210" s="30"/>
      <c r="P210" s="30"/>
      <c r="Q210" s="30"/>
    </row>
    <row r="211" spans="1:17" ht="22.5" customHeight="1">
      <c r="A211" s="157"/>
      <c r="B211" s="130"/>
      <c r="C211" s="130"/>
      <c r="D211" s="46" t="s">
        <v>172</v>
      </c>
      <c r="E211" s="20">
        <v>0</v>
      </c>
      <c r="F211" s="20">
        <v>0</v>
      </c>
      <c r="G211" s="19" t="s">
        <v>175</v>
      </c>
      <c r="H211" s="20">
        <v>0</v>
      </c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1:17" ht="15" customHeight="1">
      <c r="A212" s="157"/>
      <c r="B212" s="129" t="s">
        <v>60</v>
      </c>
      <c r="C212" s="129" t="s">
        <v>54</v>
      </c>
      <c r="D212" s="68" t="s">
        <v>153</v>
      </c>
      <c r="E212" s="20">
        <v>1750</v>
      </c>
      <c r="F212" s="20">
        <v>1750</v>
      </c>
      <c r="G212" s="19" t="s">
        <v>175</v>
      </c>
      <c r="H212" s="20">
        <v>1743.24</v>
      </c>
      <c r="I212" s="41">
        <f t="shared" si="26"/>
        <v>99.613714285714281</v>
      </c>
      <c r="J212" s="30">
        <v>3</v>
      </c>
      <c r="K212" s="30">
        <v>3</v>
      </c>
      <c r="L212" s="30">
        <v>100</v>
      </c>
      <c r="M212" s="30">
        <v>3</v>
      </c>
      <c r="N212" s="30">
        <v>3</v>
      </c>
      <c r="O212" s="30">
        <v>3</v>
      </c>
      <c r="P212" s="30">
        <v>3</v>
      </c>
      <c r="Q212" s="30" t="s">
        <v>142</v>
      </c>
    </row>
    <row r="213" spans="1:17" ht="22.5">
      <c r="A213" s="157"/>
      <c r="B213" s="130"/>
      <c r="C213" s="130"/>
      <c r="D213" s="46" t="s">
        <v>155</v>
      </c>
      <c r="E213" s="20">
        <v>0</v>
      </c>
      <c r="F213" s="20">
        <v>0</v>
      </c>
      <c r="G213" s="19" t="s">
        <v>175</v>
      </c>
      <c r="H213" s="20">
        <v>0</v>
      </c>
      <c r="I213" s="41"/>
      <c r="J213" s="42"/>
      <c r="K213" s="42"/>
      <c r="L213" s="42"/>
      <c r="M213" s="42"/>
      <c r="N213" s="42"/>
      <c r="O213" s="42"/>
      <c r="P213" s="42"/>
      <c r="Q213" s="42"/>
    </row>
    <row r="214" spans="1:17" ht="22.5">
      <c r="A214" s="157"/>
      <c r="B214" s="130"/>
      <c r="C214" s="130"/>
      <c r="D214" s="46" t="s">
        <v>154</v>
      </c>
      <c r="E214" s="20">
        <v>1750</v>
      </c>
      <c r="F214" s="20">
        <v>1750</v>
      </c>
      <c r="G214" s="19" t="s">
        <v>175</v>
      </c>
      <c r="H214" s="20">
        <v>1743.24</v>
      </c>
      <c r="I214" s="41">
        <f t="shared" si="26"/>
        <v>99.613714285714281</v>
      </c>
      <c r="J214" s="42"/>
      <c r="K214" s="42"/>
      <c r="L214" s="42"/>
      <c r="M214" s="42"/>
      <c r="N214" s="42"/>
      <c r="O214" s="42"/>
      <c r="P214" s="42"/>
      <c r="Q214" s="42"/>
    </row>
    <row r="215" spans="1:17" ht="22.5">
      <c r="A215" s="157"/>
      <c r="B215" s="130"/>
      <c r="C215" s="130"/>
      <c r="D215" s="46" t="s">
        <v>172</v>
      </c>
      <c r="E215" s="20">
        <v>0</v>
      </c>
      <c r="F215" s="20">
        <v>0</v>
      </c>
      <c r="G215" s="19" t="s">
        <v>175</v>
      </c>
      <c r="H215" s="20">
        <v>0</v>
      </c>
      <c r="I215" s="41"/>
      <c r="J215" s="42"/>
      <c r="K215" s="42"/>
      <c r="L215" s="42"/>
      <c r="M215" s="42"/>
      <c r="N215" s="42"/>
      <c r="O215" s="42"/>
      <c r="P215" s="42"/>
      <c r="Q215" s="42"/>
    </row>
    <row r="216" spans="1:17" ht="15" customHeight="1">
      <c r="A216" s="157"/>
      <c r="B216" s="129" t="s">
        <v>61</v>
      </c>
      <c r="C216" s="129" t="s">
        <v>158</v>
      </c>
      <c r="D216" s="46" t="s">
        <v>153</v>
      </c>
      <c r="E216" s="20">
        <v>11811.945</v>
      </c>
      <c r="F216" s="20">
        <f>F217+F218+F219</f>
        <v>11811.945</v>
      </c>
      <c r="G216" s="19" t="s">
        <v>175</v>
      </c>
      <c r="H216" s="20">
        <v>11737.96</v>
      </c>
      <c r="I216" s="49">
        <f>H216/F216*100</f>
        <v>99.373642528812994</v>
      </c>
      <c r="J216" s="42">
        <v>1</v>
      </c>
      <c r="K216" s="42">
        <v>1</v>
      </c>
      <c r="L216" s="42">
        <v>100</v>
      </c>
      <c r="M216" s="42">
        <v>1</v>
      </c>
      <c r="N216" s="42">
        <v>1</v>
      </c>
      <c r="O216" s="42">
        <v>1</v>
      </c>
      <c r="P216" s="42">
        <v>1</v>
      </c>
      <c r="Q216" s="42" t="s">
        <v>142</v>
      </c>
    </row>
    <row r="217" spans="1:17" ht="22.5">
      <c r="A217" s="157"/>
      <c r="B217" s="130"/>
      <c r="C217" s="130"/>
      <c r="D217" s="46" t="s">
        <v>155</v>
      </c>
      <c r="E217" s="20">
        <v>0</v>
      </c>
      <c r="F217" s="20">
        <v>0</v>
      </c>
      <c r="G217" s="19" t="s">
        <v>175</v>
      </c>
      <c r="H217" s="20">
        <v>0</v>
      </c>
      <c r="I217" s="49"/>
      <c r="J217" s="42"/>
      <c r="K217" s="42"/>
      <c r="L217" s="42"/>
      <c r="M217" s="42"/>
      <c r="N217" s="42"/>
      <c r="O217" s="42"/>
      <c r="P217" s="42"/>
      <c r="Q217" s="42"/>
    </row>
    <row r="218" spans="1:17" ht="24.75" customHeight="1">
      <c r="A218" s="157"/>
      <c r="B218" s="130"/>
      <c r="C218" s="130"/>
      <c r="D218" s="46" t="s">
        <v>154</v>
      </c>
      <c r="E218" s="20">
        <v>11811.945</v>
      </c>
      <c r="F218" s="20">
        <v>11811.945</v>
      </c>
      <c r="G218" s="19" t="s">
        <v>175</v>
      </c>
      <c r="H218" s="20">
        <v>11737.96</v>
      </c>
      <c r="I218" s="49">
        <f t="shared" ref="I218" si="27">H218/F218*100</f>
        <v>99.373642528812994</v>
      </c>
      <c r="J218" s="42"/>
      <c r="K218" s="42"/>
      <c r="L218" s="42"/>
      <c r="M218" s="42"/>
      <c r="N218" s="42"/>
      <c r="O218" s="42"/>
      <c r="P218" s="42"/>
      <c r="Q218" s="42"/>
    </row>
    <row r="219" spans="1:17" ht="39.75" customHeight="1">
      <c r="A219" s="157"/>
      <c r="B219" s="130"/>
      <c r="C219" s="130"/>
      <c r="D219" s="46" t="s">
        <v>172</v>
      </c>
      <c r="E219" s="20">
        <v>0</v>
      </c>
      <c r="F219" s="20">
        <v>0</v>
      </c>
      <c r="G219" s="19" t="s">
        <v>175</v>
      </c>
      <c r="H219" s="20">
        <v>0</v>
      </c>
      <c r="I219" s="49"/>
      <c r="J219" s="42"/>
      <c r="K219" s="42"/>
      <c r="L219" s="42"/>
      <c r="M219" s="42"/>
      <c r="N219" s="42"/>
      <c r="O219" s="42"/>
      <c r="P219" s="42"/>
      <c r="Q219" s="42"/>
    </row>
    <row r="220" spans="1:17">
      <c r="A220" s="156">
        <v>10</v>
      </c>
      <c r="B220" s="166" t="s">
        <v>62</v>
      </c>
      <c r="C220" s="145" t="s">
        <v>63</v>
      </c>
      <c r="D220" s="10" t="s">
        <v>153</v>
      </c>
      <c r="E220" s="22">
        <f>E221+E222+E223+E224</f>
        <v>915539.12700000009</v>
      </c>
      <c r="F220" s="22">
        <f>F221+F222+F223+F224</f>
        <v>915466.37000000011</v>
      </c>
      <c r="G220" s="23">
        <f>F220-E220</f>
        <v>-72.756999999983236</v>
      </c>
      <c r="H220" s="84">
        <f>H221+H222+H223+H224</f>
        <v>914999.17000000016</v>
      </c>
      <c r="I220" s="31">
        <f>H220/F220*100</f>
        <v>99.948965902483138</v>
      </c>
      <c r="J220" s="25">
        <v>27</v>
      </c>
      <c r="K220" s="25">
        <v>25</v>
      </c>
      <c r="L220" s="31">
        <f>K220/J220*100</f>
        <v>92.592592592592595</v>
      </c>
      <c r="M220" s="25">
        <v>22</v>
      </c>
      <c r="N220" s="25">
        <v>21</v>
      </c>
      <c r="O220" s="25">
        <v>29</v>
      </c>
      <c r="P220" s="25">
        <v>28</v>
      </c>
      <c r="Q220" s="126" t="s">
        <v>171</v>
      </c>
    </row>
    <row r="221" spans="1:17" ht="22.5">
      <c r="A221" s="157"/>
      <c r="B221" s="166"/>
      <c r="C221" s="145"/>
      <c r="D221" s="13" t="s">
        <v>155</v>
      </c>
      <c r="E221" s="20">
        <f t="shared" ref="E221:F224" si="28">E226+E231+E236</f>
        <v>22612.634999999998</v>
      </c>
      <c r="F221" s="20">
        <f t="shared" si="28"/>
        <v>22612.634999999998</v>
      </c>
      <c r="G221" s="19" t="s">
        <v>175</v>
      </c>
      <c r="H221" s="20">
        <f>H226+H231+H236</f>
        <v>22610.368999999999</v>
      </c>
      <c r="I221" s="41">
        <f t="shared" ref="I221:I239" si="29">H221/F221*100</f>
        <v>99.989979053745841</v>
      </c>
      <c r="J221" s="108"/>
      <c r="K221" s="30"/>
      <c r="L221" s="30"/>
      <c r="M221" s="30"/>
      <c r="N221" s="30"/>
      <c r="O221" s="30"/>
      <c r="P221" s="30"/>
      <c r="Q221" s="127"/>
    </row>
    <row r="222" spans="1:17" ht="22.5">
      <c r="A222" s="157"/>
      <c r="B222" s="166"/>
      <c r="C222" s="145"/>
      <c r="D222" s="13" t="s">
        <v>154</v>
      </c>
      <c r="E222" s="20">
        <f t="shared" si="28"/>
        <v>442471.89199999999</v>
      </c>
      <c r="F222" s="20">
        <f t="shared" si="28"/>
        <v>442399.13500000001</v>
      </c>
      <c r="G222" s="19">
        <f t="shared" ref="G222" si="30">F222-E222</f>
        <v>-72.756999999983236</v>
      </c>
      <c r="H222" s="20">
        <f>H227+H232+H237</f>
        <v>441934.201</v>
      </c>
      <c r="I222" s="41">
        <f t="shared" si="29"/>
        <v>99.894906214045832</v>
      </c>
      <c r="J222" s="30"/>
      <c r="K222" s="30"/>
      <c r="L222" s="30"/>
      <c r="M222" s="30"/>
      <c r="N222" s="30"/>
      <c r="O222" s="30"/>
      <c r="P222" s="30"/>
      <c r="Q222" s="127"/>
    </row>
    <row r="223" spans="1:17" ht="22.5">
      <c r="A223" s="157"/>
      <c r="B223" s="166"/>
      <c r="C223" s="145"/>
      <c r="D223" s="13" t="s">
        <v>179</v>
      </c>
      <c r="E223" s="20">
        <f t="shared" si="28"/>
        <v>418562.30000000005</v>
      </c>
      <c r="F223" s="20">
        <f t="shared" si="28"/>
        <v>418562.30000000005</v>
      </c>
      <c r="G223" s="19" t="s">
        <v>175</v>
      </c>
      <c r="H223" s="20">
        <f>H228+H233+H238</f>
        <v>418562.30000000005</v>
      </c>
      <c r="I223" s="41">
        <f t="shared" si="29"/>
        <v>100</v>
      </c>
      <c r="J223" s="30"/>
      <c r="K223" s="30"/>
      <c r="L223" s="30"/>
      <c r="M223" s="30"/>
      <c r="N223" s="30"/>
      <c r="O223" s="30"/>
      <c r="P223" s="30"/>
      <c r="Q223" s="127"/>
    </row>
    <row r="224" spans="1:17" ht="22.5">
      <c r="A224" s="157"/>
      <c r="B224" s="166"/>
      <c r="C224" s="145"/>
      <c r="D224" s="13" t="s">
        <v>172</v>
      </c>
      <c r="E224" s="20">
        <f t="shared" si="28"/>
        <v>31892.3</v>
      </c>
      <c r="F224" s="20">
        <f t="shared" si="28"/>
        <v>31892.3</v>
      </c>
      <c r="G224" s="19" t="s">
        <v>175</v>
      </c>
      <c r="H224" s="20">
        <f>H229+H234+H239</f>
        <v>31892.3</v>
      </c>
      <c r="I224" s="41">
        <f t="shared" si="29"/>
        <v>100</v>
      </c>
      <c r="J224" s="30"/>
      <c r="K224" s="30"/>
      <c r="L224" s="30"/>
      <c r="M224" s="30"/>
      <c r="N224" s="30"/>
      <c r="O224" s="30"/>
      <c r="P224" s="30"/>
      <c r="Q224" s="134"/>
    </row>
    <row r="225" spans="1:17" ht="12" customHeight="1">
      <c r="A225" s="157"/>
      <c r="B225" s="129" t="s">
        <v>64</v>
      </c>
      <c r="C225" s="129" t="s">
        <v>63</v>
      </c>
      <c r="D225" s="13" t="s">
        <v>153</v>
      </c>
      <c r="E225" s="20">
        <f>E226+E227+E228+E229</f>
        <v>328152.87200000003</v>
      </c>
      <c r="F225" s="20">
        <f>F226+F227+F228+F229</f>
        <v>328152.87200000003</v>
      </c>
      <c r="G225" s="19" t="s">
        <v>175</v>
      </c>
      <c r="H225" s="20">
        <f>H226+H227+H228+H229</f>
        <v>328147.13999999996</v>
      </c>
      <c r="I225" s="41">
        <f t="shared" si="29"/>
        <v>99.998253253136212</v>
      </c>
      <c r="J225" s="30">
        <v>8</v>
      </c>
      <c r="K225" s="30">
        <v>8</v>
      </c>
      <c r="L225" s="41">
        <v>100</v>
      </c>
      <c r="M225" s="30">
        <v>5</v>
      </c>
      <c r="N225" s="30">
        <v>5</v>
      </c>
      <c r="O225" s="30">
        <v>5</v>
      </c>
      <c r="P225" s="30">
        <v>5</v>
      </c>
      <c r="Q225" s="30" t="s">
        <v>142</v>
      </c>
    </row>
    <row r="226" spans="1:17" ht="22.5" customHeight="1">
      <c r="A226" s="157"/>
      <c r="B226" s="130"/>
      <c r="C226" s="130"/>
      <c r="D226" s="13" t="s">
        <v>155</v>
      </c>
      <c r="E226" s="20">
        <v>17518.105</v>
      </c>
      <c r="F226" s="20">
        <v>17518.105</v>
      </c>
      <c r="G226" s="19" t="s">
        <v>175</v>
      </c>
      <c r="H226" s="20">
        <v>17515.843000000001</v>
      </c>
      <c r="I226" s="41">
        <f t="shared" si="29"/>
        <v>99.987087644468403</v>
      </c>
      <c r="J226" s="108"/>
      <c r="K226" s="30"/>
      <c r="L226" s="30"/>
      <c r="M226" s="30"/>
      <c r="N226" s="30"/>
      <c r="O226" s="30"/>
      <c r="P226" s="30"/>
      <c r="Q226" s="30"/>
    </row>
    <row r="227" spans="1:17" ht="22.5" customHeight="1">
      <c r="A227" s="157"/>
      <c r="B227" s="130"/>
      <c r="C227" s="130"/>
      <c r="D227" s="13" t="s">
        <v>154</v>
      </c>
      <c r="E227" s="20">
        <v>172298.56700000001</v>
      </c>
      <c r="F227" s="20">
        <v>172298.56700000001</v>
      </c>
      <c r="G227" s="19" t="s">
        <v>175</v>
      </c>
      <c r="H227" s="20">
        <v>172295.09700000001</v>
      </c>
      <c r="I227" s="41">
        <f t="shared" si="29"/>
        <v>99.997986054056966</v>
      </c>
      <c r="J227" s="30"/>
      <c r="K227" s="30"/>
      <c r="L227" s="30"/>
      <c r="M227" s="30"/>
      <c r="N227" s="30"/>
      <c r="O227" s="30"/>
      <c r="P227" s="30"/>
      <c r="Q227" s="30"/>
    </row>
    <row r="228" spans="1:17" ht="22.5" customHeight="1">
      <c r="A228" s="157"/>
      <c r="B228" s="130"/>
      <c r="C228" s="130"/>
      <c r="D228" s="13" t="s">
        <v>179</v>
      </c>
      <c r="E228" s="20">
        <v>133248.9</v>
      </c>
      <c r="F228" s="20">
        <v>133248.9</v>
      </c>
      <c r="G228" s="19" t="s">
        <v>175</v>
      </c>
      <c r="H228" s="20">
        <v>133248.9</v>
      </c>
      <c r="I228" s="41">
        <f t="shared" si="29"/>
        <v>100</v>
      </c>
      <c r="J228" s="30"/>
      <c r="K228" s="30"/>
      <c r="L228" s="30"/>
      <c r="M228" s="30"/>
      <c r="N228" s="30"/>
      <c r="O228" s="30"/>
      <c r="P228" s="30"/>
      <c r="Q228" s="30"/>
    </row>
    <row r="229" spans="1:17" ht="23.25" customHeight="1">
      <c r="A229" s="157"/>
      <c r="B229" s="131"/>
      <c r="C229" s="131"/>
      <c r="D229" s="13" t="s">
        <v>172</v>
      </c>
      <c r="E229" s="20">
        <v>5087.3</v>
      </c>
      <c r="F229" s="20">
        <v>5087.3</v>
      </c>
      <c r="G229" s="19" t="s">
        <v>175</v>
      </c>
      <c r="H229" s="20">
        <v>5087.3</v>
      </c>
      <c r="I229" s="41">
        <f t="shared" si="29"/>
        <v>100</v>
      </c>
      <c r="J229" s="30"/>
      <c r="K229" s="30"/>
      <c r="L229" s="30"/>
      <c r="M229" s="30"/>
      <c r="N229" s="30"/>
      <c r="O229" s="30"/>
      <c r="P229" s="30"/>
      <c r="Q229" s="30"/>
    </row>
    <row r="230" spans="1:17" ht="15" customHeight="1">
      <c r="A230" s="157"/>
      <c r="B230" s="129" t="s">
        <v>65</v>
      </c>
      <c r="C230" s="129" t="s">
        <v>63</v>
      </c>
      <c r="D230" s="13" t="s">
        <v>153</v>
      </c>
      <c r="E230" s="20">
        <f>E231+E232+E233+E234</f>
        <v>488027.23700000002</v>
      </c>
      <c r="F230" s="20">
        <f>F231+F232+F233+F234</f>
        <v>488027.23700000002</v>
      </c>
      <c r="G230" s="19" t="s">
        <v>175</v>
      </c>
      <c r="H230" s="20">
        <f>H231+H232+H233+H234</f>
        <v>487960.14</v>
      </c>
      <c r="I230" s="41">
        <f t="shared" si="29"/>
        <v>99.986251382112926</v>
      </c>
      <c r="J230" s="30">
        <v>7</v>
      </c>
      <c r="K230" s="30">
        <v>5</v>
      </c>
      <c r="L230" s="41">
        <f>K230/J230*100</f>
        <v>71.428571428571431</v>
      </c>
      <c r="M230" s="30">
        <v>8</v>
      </c>
      <c r="N230" s="30">
        <v>8</v>
      </c>
      <c r="O230" s="30">
        <v>14</v>
      </c>
      <c r="P230" s="30">
        <v>14</v>
      </c>
      <c r="Q230" s="30" t="s">
        <v>142</v>
      </c>
    </row>
    <row r="231" spans="1:17" ht="22.5" customHeight="1">
      <c r="A231" s="157"/>
      <c r="B231" s="130"/>
      <c r="C231" s="130"/>
      <c r="D231" s="13" t="s">
        <v>155</v>
      </c>
      <c r="E231" s="20">
        <v>2450</v>
      </c>
      <c r="F231" s="20">
        <v>2450</v>
      </c>
      <c r="G231" s="19" t="s">
        <v>175</v>
      </c>
      <c r="H231" s="20">
        <v>2450</v>
      </c>
      <c r="I231" s="41">
        <f t="shared" si="29"/>
        <v>100</v>
      </c>
      <c r="J231" s="107"/>
      <c r="K231" s="42"/>
      <c r="L231" s="42"/>
      <c r="M231" s="42"/>
      <c r="N231" s="42"/>
      <c r="O231" s="42"/>
      <c r="P231" s="42"/>
      <c r="Q231" s="42"/>
    </row>
    <row r="232" spans="1:17" ht="22.5" customHeight="1">
      <c r="A232" s="157"/>
      <c r="B232" s="130"/>
      <c r="C232" s="130"/>
      <c r="D232" s="13" t="s">
        <v>154</v>
      </c>
      <c r="E232" s="20">
        <v>173713.837</v>
      </c>
      <c r="F232" s="20">
        <v>173713.837</v>
      </c>
      <c r="G232" s="19" t="s">
        <v>175</v>
      </c>
      <c r="H232" s="20">
        <v>173646.74</v>
      </c>
      <c r="I232" s="41">
        <f t="shared" si="29"/>
        <v>99.96137498246614</v>
      </c>
      <c r="J232" s="42"/>
      <c r="K232" s="42"/>
      <c r="L232" s="42"/>
      <c r="M232" s="42"/>
      <c r="N232" s="42"/>
      <c r="O232" s="42"/>
      <c r="P232" s="42"/>
      <c r="Q232" s="42"/>
    </row>
    <row r="233" spans="1:17" ht="22.5" customHeight="1">
      <c r="A233" s="157"/>
      <c r="B233" s="130"/>
      <c r="C233" s="130"/>
      <c r="D233" s="13" t="s">
        <v>179</v>
      </c>
      <c r="E233" s="20">
        <v>285313.40000000002</v>
      </c>
      <c r="F233" s="20">
        <v>285313.40000000002</v>
      </c>
      <c r="G233" s="19" t="s">
        <v>175</v>
      </c>
      <c r="H233" s="20">
        <v>285313.40000000002</v>
      </c>
      <c r="I233" s="41">
        <f t="shared" si="29"/>
        <v>100</v>
      </c>
      <c r="J233" s="42"/>
      <c r="K233" s="42"/>
      <c r="L233" s="42"/>
      <c r="M233" s="42"/>
      <c r="N233" s="42"/>
      <c r="O233" s="42"/>
      <c r="P233" s="42"/>
      <c r="Q233" s="42"/>
    </row>
    <row r="234" spans="1:17" ht="24" customHeight="1">
      <c r="A234" s="157"/>
      <c r="B234" s="131"/>
      <c r="C234" s="131"/>
      <c r="D234" s="13" t="s">
        <v>172</v>
      </c>
      <c r="E234" s="20">
        <v>26550</v>
      </c>
      <c r="F234" s="20">
        <v>26550</v>
      </c>
      <c r="G234" s="19" t="s">
        <v>175</v>
      </c>
      <c r="H234" s="20">
        <v>26550</v>
      </c>
      <c r="I234" s="41">
        <f t="shared" si="29"/>
        <v>100</v>
      </c>
      <c r="J234" s="42"/>
      <c r="K234" s="42"/>
      <c r="L234" s="42"/>
      <c r="M234" s="42"/>
      <c r="N234" s="42"/>
      <c r="O234" s="42"/>
      <c r="P234" s="42"/>
      <c r="Q234" s="42"/>
    </row>
    <row r="235" spans="1:17" ht="14.25" customHeight="1">
      <c r="A235" s="157"/>
      <c r="B235" s="141" t="s">
        <v>66</v>
      </c>
      <c r="C235" s="141" t="s">
        <v>63</v>
      </c>
      <c r="D235" s="13" t="s">
        <v>153</v>
      </c>
      <c r="E235" s="20">
        <f>E236+E237+E238+E239</f>
        <v>99359.017999999996</v>
      </c>
      <c r="F235" s="20">
        <f>F236+F237+F238+F239</f>
        <v>99286.260999999999</v>
      </c>
      <c r="G235" s="19">
        <f>F235-E235</f>
        <v>-72.756999999997788</v>
      </c>
      <c r="H235" s="20">
        <f>H236+H237+H238+H239</f>
        <v>98891.89</v>
      </c>
      <c r="I235" s="41">
        <f t="shared" si="29"/>
        <v>99.60279398576607</v>
      </c>
      <c r="J235" s="42">
        <v>7</v>
      </c>
      <c r="K235" s="42">
        <v>7</v>
      </c>
      <c r="L235" s="42">
        <v>100</v>
      </c>
      <c r="M235" s="42">
        <v>9</v>
      </c>
      <c r="N235" s="42">
        <v>8</v>
      </c>
      <c r="O235" s="42">
        <v>10</v>
      </c>
      <c r="P235" s="42">
        <v>9</v>
      </c>
      <c r="Q235" s="42" t="s">
        <v>142</v>
      </c>
    </row>
    <row r="236" spans="1:17" ht="22.5">
      <c r="A236" s="157"/>
      <c r="B236" s="142"/>
      <c r="C236" s="142"/>
      <c r="D236" s="13" t="s">
        <v>155</v>
      </c>
      <c r="E236" s="20">
        <v>2644.53</v>
      </c>
      <c r="F236" s="20">
        <v>2644.53</v>
      </c>
      <c r="G236" s="19" t="s">
        <v>175</v>
      </c>
      <c r="H236" s="20">
        <v>2644.5259999999998</v>
      </c>
      <c r="I236" s="41">
        <f t="shared" si="29"/>
        <v>99.999848744389354</v>
      </c>
      <c r="J236" s="107"/>
      <c r="K236" s="42"/>
      <c r="L236" s="42"/>
      <c r="M236" s="42"/>
      <c r="N236" s="42"/>
      <c r="O236" s="42"/>
      <c r="P236" s="42"/>
      <c r="Q236" s="42"/>
    </row>
    <row r="237" spans="1:17" ht="22.5">
      <c r="A237" s="157"/>
      <c r="B237" s="142"/>
      <c r="C237" s="142"/>
      <c r="D237" s="13" t="s">
        <v>154</v>
      </c>
      <c r="E237" s="20">
        <v>96459.487999999998</v>
      </c>
      <c r="F237" s="20">
        <v>96386.731</v>
      </c>
      <c r="G237" s="19">
        <f t="shared" ref="G237" si="31">F237-E237</f>
        <v>-72.756999999997788</v>
      </c>
      <c r="H237" s="20">
        <v>95992.364000000001</v>
      </c>
      <c r="I237" s="41">
        <f t="shared" si="29"/>
        <v>99.590849284016087</v>
      </c>
      <c r="J237" s="42"/>
      <c r="K237" s="42"/>
      <c r="L237" s="42"/>
      <c r="M237" s="42"/>
      <c r="N237" s="42"/>
      <c r="O237" s="42"/>
      <c r="P237" s="42"/>
      <c r="Q237" s="42"/>
    </row>
    <row r="238" spans="1:17" ht="22.5">
      <c r="A238" s="157"/>
      <c r="B238" s="142"/>
      <c r="C238" s="142"/>
      <c r="D238" s="13" t="s">
        <v>179</v>
      </c>
      <c r="E238" s="20">
        <v>0</v>
      </c>
      <c r="F238" s="20">
        <v>0</v>
      </c>
      <c r="G238" s="19" t="s">
        <v>175</v>
      </c>
      <c r="H238" s="20">
        <v>0</v>
      </c>
      <c r="I238" s="41"/>
      <c r="J238" s="42"/>
      <c r="K238" s="42"/>
      <c r="L238" s="42"/>
      <c r="M238" s="42"/>
      <c r="N238" s="42"/>
      <c r="O238" s="42"/>
      <c r="P238" s="42"/>
      <c r="Q238" s="42"/>
    </row>
    <row r="239" spans="1:17" ht="22.5">
      <c r="A239" s="181"/>
      <c r="B239" s="143"/>
      <c r="C239" s="143"/>
      <c r="D239" s="13" t="s">
        <v>172</v>
      </c>
      <c r="E239" s="20">
        <v>255</v>
      </c>
      <c r="F239" s="20">
        <v>255</v>
      </c>
      <c r="G239" s="19" t="s">
        <v>175</v>
      </c>
      <c r="H239" s="20">
        <v>255</v>
      </c>
      <c r="I239" s="41">
        <f t="shared" si="29"/>
        <v>100</v>
      </c>
      <c r="J239" s="42"/>
      <c r="K239" s="42"/>
      <c r="L239" s="42"/>
      <c r="M239" s="42"/>
      <c r="N239" s="42"/>
      <c r="O239" s="42"/>
      <c r="P239" s="42"/>
      <c r="Q239" s="42"/>
    </row>
    <row r="240" spans="1:17" ht="13.5" customHeight="1">
      <c r="A240" s="156">
        <v>11</v>
      </c>
      <c r="B240" s="166" t="s">
        <v>67</v>
      </c>
      <c r="C240" s="207" t="s">
        <v>68</v>
      </c>
      <c r="D240" s="12" t="s">
        <v>153</v>
      </c>
      <c r="E240" s="22">
        <f>E245+E249+E253</f>
        <v>470958.76500000007</v>
      </c>
      <c r="F240" s="22">
        <f>F241+F242+F243+F244</f>
        <v>470958.76500000001</v>
      </c>
      <c r="G240" s="23" t="s">
        <v>175</v>
      </c>
      <c r="H240" s="22">
        <f>SUM(H241:H244)</f>
        <v>509848.09699999995</v>
      </c>
      <c r="I240" s="39">
        <f>H240/F240*100</f>
        <v>108.25748131049222</v>
      </c>
      <c r="J240" s="70">
        <v>11</v>
      </c>
      <c r="K240" s="70">
        <v>8</v>
      </c>
      <c r="L240" s="39">
        <f>K240/J240*100</f>
        <v>72.727272727272734</v>
      </c>
      <c r="M240" s="70">
        <v>14</v>
      </c>
      <c r="N240" s="70">
        <v>14</v>
      </c>
      <c r="O240" s="70">
        <v>19</v>
      </c>
      <c r="P240" s="70">
        <v>18</v>
      </c>
      <c r="Q240" s="135" t="s">
        <v>177</v>
      </c>
    </row>
    <row r="241" spans="1:17" ht="22.5">
      <c r="A241" s="157"/>
      <c r="B241" s="166"/>
      <c r="C241" s="207"/>
      <c r="D241" s="13" t="s">
        <v>155</v>
      </c>
      <c r="E241" s="20">
        <v>21208.519</v>
      </c>
      <c r="F241" s="20">
        <v>21208.519</v>
      </c>
      <c r="G241" s="19" t="s">
        <v>175</v>
      </c>
      <c r="H241" s="20">
        <v>21208.519</v>
      </c>
      <c r="I241" s="40">
        <f t="shared" ref="I241:I255" si="32">H241/F241*100</f>
        <v>100</v>
      </c>
      <c r="J241" s="108"/>
      <c r="K241" s="30"/>
      <c r="L241" s="30"/>
      <c r="M241" s="30"/>
      <c r="N241" s="30"/>
      <c r="O241" s="30"/>
      <c r="P241" s="30"/>
      <c r="Q241" s="136"/>
    </row>
    <row r="242" spans="1:17" ht="22.5">
      <c r="A242" s="157"/>
      <c r="B242" s="166"/>
      <c r="C242" s="207"/>
      <c r="D242" s="13" t="s">
        <v>154</v>
      </c>
      <c r="E242" s="20">
        <v>208034.14600000001</v>
      </c>
      <c r="F242" s="20">
        <v>208034.14600000001</v>
      </c>
      <c r="G242" s="19" t="s">
        <v>175</v>
      </c>
      <c r="H242" s="20">
        <f>H247+H251+H255</f>
        <v>207885.89799999999</v>
      </c>
      <c r="I242" s="40">
        <f t="shared" si="32"/>
        <v>99.928738621591464</v>
      </c>
      <c r="J242" s="30"/>
      <c r="K242" s="30"/>
      <c r="L242" s="30"/>
      <c r="M242" s="30"/>
      <c r="N242" s="30"/>
      <c r="O242" s="30"/>
      <c r="P242" s="30"/>
      <c r="Q242" s="136"/>
    </row>
    <row r="243" spans="1:17" ht="22.5">
      <c r="A243" s="157"/>
      <c r="B243" s="166"/>
      <c r="C243" s="207"/>
      <c r="D243" s="69" t="s">
        <v>179</v>
      </c>
      <c r="E243" s="20">
        <v>21716.1</v>
      </c>
      <c r="F243" s="20">
        <v>21716.1</v>
      </c>
      <c r="G243" s="19" t="s">
        <v>175</v>
      </c>
      <c r="H243" s="20">
        <v>18458.68</v>
      </c>
      <c r="I243" s="40">
        <f t="shared" si="32"/>
        <v>84.999976975607979</v>
      </c>
      <c r="J243" s="30"/>
      <c r="K243" s="30"/>
      <c r="L243" s="30"/>
      <c r="M243" s="30"/>
      <c r="N243" s="30"/>
      <c r="O243" s="30"/>
      <c r="P243" s="30"/>
      <c r="Q243" s="136"/>
    </row>
    <row r="244" spans="1:17" ht="22.5">
      <c r="A244" s="157"/>
      <c r="B244" s="166"/>
      <c r="C244" s="207"/>
      <c r="D244" s="13" t="s">
        <v>172</v>
      </c>
      <c r="E244" s="20">
        <v>220000</v>
      </c>
      <c r="F244" s="20">
        <v>220000</v>
      </c>
      <c r="G244" s="19" t="s">
        <v>175</v>
      </c>
      <c r="H244" s="20">
        <v>262295</v>
      </c>
      <c r="I244" s="40">
        <f t="shared" si="32"/>
        <v>119.22500000000001</v>
      </c>
      <c r="J244" s="30"/>
      <c r="K244" s="30"/>
      <c r="L244" s="30"/>
      <c r="M244" s="30"/>
      <c r="N244" s="30"/>
      <c r="O244" s="30"/>
      <c r="P244" s="30"/>
      <c r="Q244" s="137"/>
    </row>
    <row r="245" spans="1:17" ht="12.75" customHeight="1">
      <c r="A245" s="157"/>
      <c r="B245" s="129" t="s">
        <v>69</v>
      </c>
      <c r="C245" s="132" t="s">
        <v>68</v>
      </c>
      <c r="D245" s="102" t="s">
        <v>153</v>
      </c>
      <c r="E245" s="20">
        <f>E246+E247+E248</f>
        <v>71222.437000000005</v>
      </c>
      <c r="F245" s="20">
        <f>F246+F247+F248</f>
        <v>71222.437000000005</v>
      </c>
      <c r="G245" s="19" t="s">
        <v>175</v>
      </c>
      <c r="H245" s="20">
        <f>H246+H247+H248</f>
        <v>67964.829999999987</v>
      </c>
      <c r="I245" s="40">
        <f t="shared" si="32"/>
        <v>95.426150610375743</v>
      </c>
      <c r="J245" s="30">
        <v>4</v>
      </c>
      <c r="K245" s="30">
        <v>3</v>
      </c>
      <c r="L245" s="41">
        <f>K245/J245*100</f>
        <v>75</v>
      </c>
      <c r="M245" s="30">
        <v>6</v>
      </c>
      <c r="N245" s="30">
        <v>6</v>
      </c>
      <c r="O245" s="30">
        <v>10</v>
      </c>
      <c r="P245" s="30">
        <v>10</v>
      </c>
      <c r="Q245" s="30" t="s">
        <v>142</v>
      </c>
    </row>
    <row r="246" spans="1:17" ht="22.5">
      <c r="A246" s="157"/>
      <c r="B246" s="130"/>
      <c r="C246" s="133"/>
      <c r="D246" s="13" t="s">
        <v>155</v>
      </c>
      <c r="E246" s="20">
        <v>15296.8</v>
      </c>
      <c r="F246" s="20">
        <v>15296.8</v>
      </c>
      <c r="G246" s="19" t="s">
        <v>175</v>
      </c>
      <c r="H246" s="20">
        <v>15296.8</v>
      </c>
      <c r="I246" s="40">
        <f t="shared" si="32"/>
        <v>100</v>
      </c>
      <c r="J246" s="30"/>
      <c r="K246" s="30"/>
      <c r="L246" s="30"/>
      <c r="M246" s="30"/>
      <c r="N246" s="30"/>
      <c r="O246" s="30"/>
      <c r="P246" s="30"/>
      <c r="Q246" s="30"/>
    </row>
    <row r="247" spans="1:17" ht="22.5">
      <c r="A247" s="157"/>
      <c r="B247" s="130"/>
      <c r="C247" s="133"/>
      <c r="D247" s="13" t="s">
        <v>154</v>
      </c>
      <c r="E247" s="20">
        <v>34209.536999999997</v>
      </c>
      <c r="F247" s="20">
        <v>34209.536999999997</v>
      </c>
      <c r="G247" s="19" t="s">
        <v>175</v>
      </c>
      <c r="H247" s="20">
        <v>34209.35</v>
      </c>
      <c r="I247" s="40">
        <f t="shared" si="32"/>
        <v>99.99945336880765</v>
      </c>
      <c r="J247" s="30"/>
      <c r="K247" s="30"/>
      <c r="L247" s="30"/>
      <c r="M247" s="30"/>
      <c r="N247" s="30"/>
      <c r="O247" s="30"/>
      <c r="P247" s="30"/>
      <c r="Q247" s="30"/>
    </row>
    <row r="248" spans="1:17" ht="22.5">
      <c r="A248" s="157"/>
      <c r="B248" s="130"/>
      <c r="C248" s="133"/>
      <c r="D248" s="13" t="s">
        <v>179</v>
      </c>
      <c r="E248" s="20">
        <v>21716.1</v>
      </c>
      <c r="F248" s="20">
        <v>21716.1</v>
      </c>
      <c r="G248" s="19" t="s">
        <v>175</v>
      </c>
      <c r="H248" s="20">
        <v>18458.68</v>
      </c>
      <c r="I248" s="40">
        <f t="shared" si="32"/>
        <v>84.999976975607979</v>
      </c>
      <c r="J248" s="30"/>
      <c r="K248" s="30"/>
      <c r="L248" s="30"/>
      <c r="M248" s="30"/>
      <c r="N248" s="30"/>
      <c r="O248" s="30"/>
      <c r="P248" s="30"/>
      <c r="Q248" s="30"/>
    </row>
    <row r="249" spans="1:17" ht="12.75" customHeight="1">
      <c r="A249" s="157"/>
      <c r="B249" s="129" t="s">
        <v>70</v>
      </c>
      <c r="C249" s="132" t="s">
        <v>68</v>
      </c>
      <c r="D249" s="102" t="s">
        <v>153</v>
      </c>
      <c r="E249" s="20">
        <f>E250+E251+E252</f>
        <v>278295.59600000002</v>
      </c>
      <c r="F249" s="20">
        <f>F250+F251+F252</f>
        <v>278295.59600000002</v>
      </c>
      <c r="G249" s="19" t="s">
        <v>175</v>
      </c>
      <c r="H249" s="20">
        <f>SUM(H250:H252)</f>
        <v>320543.685</v>
      </c>
      <c r="I249" s="40">
        <f t="shared" si="32"/>
        <v>115.18101242248906</v>
      </c>
      <c r="J249" s="30">
        <v>3</v>
      </c>
      <c r="K249" s="30">
        <v>2</v>
      </c>
      <c r="L249" s="41">
        <f>K249/J249*100</f>
        <v>66.666666666666657</v>
      </c>
      <c r="M249" s="30">
        <v>5</v>
      </c>
      <c r="N249" s="30">
        <v>5</v>
      </c>
      <c r="O249" s="30">
        <v>6</v>
      </c>
      <c r="P249" s="30">
        <v>6</v>
      </c>
      <c r="Q249" s="30" t="s">
        <v>142</v>
      </c>
    </row>
    <row r="250" spans="1:17" ht="23.25" customHeight="1">
      <c r="A250" s="157"/>
      <c r="B250" s="130"/>
      <c r="C250" s="133"/>
      <c r="D250" s="13" t="s">
        <v>155</v>
      </c>
      <c r="E250" s="20">
        <v>5911.7190000000001</v>
      </c>
      <c r="F250" s="20">
        <v>5911.7190000000001</v>
      </c>
      <c r="G250" s="19" t="s">
        <v>175</v>
      </c>
      <c r="H250" s="20">
        <v>5911.7190000000001</v>
      </c>
      <c r="I250" s="40">
        <f t="shared" si="32"/>
        <v>100</v>
      </c>
      <c r="J250" s="42"/>
      <c r="K250" s="42"/>
      <c r="L250" s="42"/>
      <c r="M250" s="42"/>
      <c r="N250" s="42"/>
      <c r="O250" s="42"/>
      <c r="P250" s="42"/>
      <c r="Q250" s="42"/>
    </row>
    <row r="251" spans="1:17" ht="23.25" customHeight="1">
      <c r="A251" s="157"/>
      <c r="B251" s="130"/>
      <c r="C251" s="133"/>
      <c r="D251" s="13" t="s">
        <v>154</v>
      </c>
      <c r="E251" s="20">
        <v>52383.877</v>
      </c>
      <c r="F251" s="20">
        <v>52383.877</v>
      </c>
      <c r="G251" s="19" t="s">
        <v>175</v>
      </c>
      <c r="H251" s="20">
        <v>52336.966</v>
      </c>
      <c r="I251" s="40">
        <f t="shared" si="32"/>
        <v>99.910447636397734</v>
      </c>
      <c r="J251" s="42"/>
      <c r="K251" s="42"/>
      <c r="L251" s="42"/>
      <c r="M251" s="42"/>
      <c r="N251" s="42"/>
      <c r="O251" s="42"/>
      <c r="P251" s="42"/>
      <c r="Q251" s="42"/>
    </row>
    <row r="252" spans="1:17" ht="31.5" customHeight="1">
      <c r="A252" s="157"/>
      <c r="B252" s="130"/>
      <c r="C252" s="133"/>
      <c r="D252" s="13" t="s">
        <v>172</v>
      </c>
      <c r="E252" s="20">
        <v>220000</v>
      </c>
      <c r="F252" s="20">
        <v>220000</v>
      </c>
      <c r="G252" s="19" t="s">
        <v>175</v>
      </c>
      <c r="H252" s="20">
        <v>262295</v>
      </c>
      <c r="I252" s="40">
        <f t="shared" si="32"/>
        <v>119.22500000000001</v>
      </c>
      <c r="J252" s="42"/>
      <c r="K252" s="42"/>
      <c r="L252" s="42"/>
      <c r="M252" s="42"/>
      <c r="N252" s="42"/>
      <c r="O252" s="42"/>
      <c r="P252" s="42"/>
      <c r="Q252" s="42"/>
    </row>
    <row r="253" spans="1:17" ht="12" customHeight="1">
      <c r="A253" s="157"/>
      <c r="B253" s="129" t="s">
        <v>71</v>
      </c>
      <c r="C253" s="132" t="s">
        <v>68</v>
      </c>
      <c r="D253" s="26" t="s">
        <v>153</v>
      </c>
      <c r="E253" s="20">
        <v>121440.732</v>
      </c>
      <c r="F253" s="20">
        <v>121440.732</v>
      </c>
      <c r="G253" s="19" t="s">
        <v>175</v>
      </c>
      <c r="H253" s="20">
        <v>121339.58199999999</v>
      </c>
      <c r="I253" s="40">
        <f t="shared" si="32"/>
        <v>99.916708341316635</v>
      </c>
      <c r="J253" s="42">
        <v>1</v>
      </c>
      <c r="K253" s="42">
        <v>0</v>
      </c>
      <c r="L253" s="42">
        <v>0</v>
      </c>
      <c r="M253" s="42">
        <v>3</v>
      </c>
      <c r="N253" s="42">
        <v>3</v>
      </c>
      <c r="O253" s="42">
        <v>3</v>
      </c>
      <c r="P253" s="42">
        <v>2</v>
      </c>
      <c r="Q253" s="42" t="s">
        <v>142</v>
      </c>
    </row>
    <row r="254" spans="1:17" ht="22.5">
      <c r="A254" s="157"/>
      <c r="B254" s="130"/>
      <c r="C254" s="133"/>
      <c r="D254" s="13" t="s">
        <v>155</v>
      </c>
      <c r="E254" s="20">
        <v>0</v>
      </c>
      <c r="F254" s="20">
        <v>0</v>
      </c>
      <c r="G254" s="19" t="s">
        <v>175</v>
      </c>
      <c r="H254" s="20">
        <v>0</v>
      </c>
      <c r="I254" s="40">
        <v>0</v>
      </c>
      <c r="J254" s="7"/>
      <c r="K254" s="7"/>
      <c r="L254" s="7"/>
      <c r="M254" s="7"/>
      <c r="N254" s="7"/>
      <c r="O254" s="7"/>
      <c r="P254" s="7"/>
      <c r="Q254" s="7"/>
    </row>
    <row r="255" spans="1:17" ht="22.5">
      <c r="A255" s="157"/>
      <c r="B255" s="130"/>
      <c r="C255" s="133"/>
      <c r="D255" s="13" t="s">
        <v>154</v>
      </c>
      <c r="E255" s="20">
        <v>121440.732</v>
      </c>
      <c r="F255" s="20">
        <v>121440.732</v>
      </c>
      <c r="G255" s="19" t="s">
        <v>175</v>
      </c>
      <c r="H255" s="20">
        <v>121339.58199999999</v>
      </c>
      <c r="I255" s="40">
        <f t="shared" si="32"/>
        <v>99.916708341316635</v>
      </c>
      <c r="J255" s="7"/>
      <c r="K255" s="7"/>
      <c r="L255" s="7"/>
      <c r="M255" s="7"/>
      <c r="N255" s="7"/>
      <c r="O255" s="7"/>
      <c r="P255" s="7"/>
      <c r="Q255" s="7"/>
    </row>
    <row r="256" spans="1:17" ht="22.5">
      <c r="A256" s="157"/>
      <c r="B256" s="130"/>
      <c r="C256" s="133"/>
      <c r="D256" s="13" t="s">
        <v>172</v>
      </c>
      <c r="E256" s="20">
        <v>0</v>
      </c>
      <c r="F256" s="20">
        <v>0</v>
      </c>
      <c r="G256" s="19" t="s">
        <v>175</v>
      </c>
      <c r="H256" s="20">
        <v>0</v>
      </c>
      <c r="I256" s="40">
        <v>0</v>
      </c>
      <c r="J256" s="7"/>
      <c r="K256" s="7"/>
      <c r="L256" s="7"/>
      <c r="M256" s="7"/>
      <c r="N256" s="7"/>
      <c r="O256" s="7"/>
      <c r="P256" s="7"/>
      <c r="Q256" s="7"/>
    </row>
    <row r="257" spans="1:17" ht="15" customHeight="1">
      <c r="A257" s="156">
        <v>12</v>
      </c>
      <c r="B257" s="158" t="s">
        <v>72</v>
      </c>
      <c r="C257" s="145" t="s">
        <v>73</v>
      </c>
      <c r="D257" s="68" t="s">
        <v>153</v>
      </c>
      <c r="E257" s="22">
        <v>377215.17300000001</v>
      </c>
      <c r="F257" s="22">
        <f>F258+F259+F260+F261</f>
        <v>377087.94</v>
      </c>
      <c r="G257" s="23">
        <f>F257-E257</f>
        <v>-127.23300000000745</v>
      </c>
      <c r="H257" s="22">
        <v>375313.34</v>
      </c>
      <c r="I257" s="31">
        <f>H257/F257*100</f>
        <v>99.529393594502125</v>
      </c>
      <c r="J257" s="25">
        <v>18</v>
      </c>
      <c r="K257" s="25">
        <v>18</v>
      </c>
      <c r="L257" s="25">
        <v>100</v>
      </c>
      <c r="M257" s="25">
        <v>20</v>
      </c>
      <c r="N257" s="25">
        <v>20</v>
      </c>
      <c r="O257" s="25">
        <v>20</v>
      </c>
      <c r="P257" s="25">
        <v>20</v>
      </c>
      <c r="Q257" s="126" t="s">
        <v>171</v>
      </c>
    </row>
    <row r="258" spans="1:17" ht="22.5">
      <c r="A258" s="157"/>
      <c r="B258" s="158"/>
      <c r="C258" s="145"/>
      <c r="D258" s="13" t="s">
        <v>155</v>
      </c>
      <c r="E258" s="20">
        <v>3990</v>
      </c>
      <c r="F258" s="20">
        <v>3990</v>
      </c>
      <c r="G258" s="19" t="s">
        <v>175</v>
      </c>
      <c r="H258" s="20">
        <v>3990</v>
      </c>
      <c r="I258" s="41">
        <f t="shared" ref="I258:I278" si="33">H258/F258*100</f>
        <v>100</v>
      </c>
      <c r="J258" s="108"/>
      <c r="K258" s="30"/>
      <c r="L258" s="30"/>
      <c r="M258" s="30"/>
      <c r="N258" s="30"/>
      <c r="O258" s="30"/>
      <c r="P258" s="30"/>
      <c r="Q258" s="127"/>
    </row>
    <row r="259" spans="1:17" ht="22.5">
      <c r="A259" s="157"/>
      <c r="B259" s="158"/>
      <c r="C259" s="145"/>
      <c r="D259" s="13" t="s">
        <v>154</v>
      </c>
      <c r="E259" s="20">
        <v>323501.353</v>
      </c>
      <c r="F259" s="20">
        <v>323374.12</v>
      </c>
      <c r="G259" s="19">
        <v>-127.233</v>
      </c>
      <c r="H259" s="20">
        <v>321599.52</v>
      </c>
      <c r="I259" s="41">
        <f t="shared" si="33"/>
        <v>99.451223864173173</v>
      </c>
      <c r="J259" s="30"/>
      <c r="K259" s="30"/>
      <c r="L259" s="30"/>
      <c r="M259" s="30"/>
      <c r="N259" s="30"/>
      <c r="O259" s="30"/>
      <c r="P259" s="30"/>
      <c r="Q259" s="127"/>
    </row>
    <row r="260" spans="1:17" ht="22.5">
      <c r="A260" s="157"/>
      <c r="B260" s="158"/>
      <c r="C260" s="145"/>
      <c r="D260" s="13" t="s">
        <v>172</v>
      </c>
      <c r="E260" s="20">
        <v>0</v>
      </c>
      <c r="F260" s="20">
        <v>0</v>
      </c>
      <c r="G260" s="19" t="s">
        <v>175</v>
      </c>
      <c r="H260" s="20">
        <v>0</v>
      </c>
      <c r="I260" s="41"/>
      <c r="J260" s="30"/>
      <c r="K260" s="30"/>
      <c r="L260" s="30"/>
      <c r="M260" s="30"/>
      <c r="N260" s="30"/>
      <c r="O260" s="30"/>
      <c r="P260" s="30"/>
      <c r="Q260" s="127"/>
    </row>
    <row r="261" spans="1:17" ht="25.5" customHeight="1">
      <c r="A261" s="157"/>
      <c r="B261" s="158"/>
      <c r="C261" s="145"/>
      <c r="D261" s="13" t="s">
        <v>179</v>
      </c>
      <c r="E261" s="20">
        <v>49723.82</v>
      </c>
      <c r="F261" s="20">
        <v>49723.82</v>
      </c>
      <c r="G261" s="19" t="s">
        <v>175</v>
      </c>
      <c r="H261" s="20">
        <v>49723.82</v>
      </c>
      <c r="I261" s="41">
        <f t="shared" si="33"/>
        <v>100</v>
      </c>
      <c r="J261" s="30"/>
      <c r="K261" s="30"/>
      <c r="L261" s="30"/>
      <c r="M261" s="30"/>
      <c r="N261" s="30"/>
      <c r="O261" s="30"/>
      <c r="P261" s="30"/>
      <c r="Q261" s="134"/>
    </row>
    <row r="262" spans="1:17" ht="11.25" customHeight="1">
      <c r="A262" s="157"/>
      <c r="B262" s="129" t="s">
        <v>74</v>
      </c>
      <c r="C262" s="129" t="s">
        <v>73</v>
      </c>
      <c r="D262" s="13" t="s">
        <v>153</v>
      </c>
      <c r="E262" s="20">
        <v>164773.845</v>
      </c>
      <c r="F262" s="20">
        <v>164773.85</v>
      </c>
      <c r="G262" s="19">
        <f>F262-E262</f>
        <v>5.0000000046566129E-3</v>
      </c>
      <c r="H262" s="20">
        <v>163037.53</v>
      </c>
      <c r="I262" s="41">
        <f t="shared" si="33"/>
        <v>98.946240559409148</v>
      </c>
      <c r="J262" s="30">
        <v>10</v>
      </c>
      <c r="K262" s="30">
        <v>10</v>
      </c>
      <c r="L262" s="30">
        <v>100</v>
      </c>
      <c r="M262" s="30">
        <v>8</v>
      </c>
      <c r="N262" s="30">
        <v>8</v>
      </c>
      <c r="O262" s="30">
        <v>10</v>
      </c>
      <c r="P262" s="30">
        <v>10</v>
      </c>
      <c r="Q262" s="30" t="s">
        <v>142</v>
      </c>
    </row>
    <row r="263" spans="1:17" ht="25.5" customHeight="1">
      <c r="A263" s="157"/>
      <c r="B263" s="130"/>
      <c r="C263" s="130"/>
      <c r="D263" s="13" t="s">
        <v>155</v>
      </c>
      <c r="E263" s="20">
        <v>3990</v>
      </c>
      <c r="F263" s="20">
        <v>3990</v>
      </c>
      <c r="G263" s="19" t="s">
        <v>175</v>
      </c>
      <c r="H263" s="20">
        <v>3990</v>
      </c>
      <c r="I263" s="41">
        <f t="shared" si="33"/>
        <v>100</v>
      </c>
      <c r="J263" s="30"/>
      <c r="K263" s="30"/>
      <c r="L263" s="30"/>
      <c r="M263" s="30"/>
      <c r="N263" s="30"/>
      <c r="O263" s="30"/>
      <c r="P263" s="30"/>
      <c r="Q263" s="30"/>
    </row>
    <row r="264" spans="1:17" ht="23.25" customHeight="1">
      <c r="A264" s="157"/>
      <c r="B264" s="130"/>
      <c r="C264" s="130"/>
      <c r="D264" s="13" t="s">
        <v>154</v>
      </c>
      <c r="E264" s="20">
        <v>160783.845</v>
      </c>
      <c r="F264" s="20">
        <v>160783.85</v>
      </c>
      <c r="G264" s="19">
        <f>F264-E264</f>
        <v>5.0000000046566129E-3</v>
      </c>
      <c r="H264" s="20">
        <v>159047.53</v>
      </c>
      <c r="I264" s="41">
        <f t="shared" si="33"/>
        <v>98.92009054391967</v>
      </c>
      <c r="J264" s="30"/>
      <c r="K264" s="30"/>
      <c r="L264" s="30"/>
      <c r="M264" s="30"/>
      <c r="N264" s="30"/>
      <c r="O264" s="30"/>
      <c r="P264" s="30"/>
      <c r="Q264" s="30"/>
    </row>
    <row r="265" spans="1:17" ht="24.75" customHeight="1">
      <c r="A265" s="157"/>
      <c r="B265" s="130"/>
      <c r="C265" s="130"/>
      <c r="D265" s="13" t="s">
        <v>172</v>
      </c>
      <c r="E265" s="20">
        <v>0</v>
      </c>
      <c r="F265" s="20">
        <v>0</v>
      </c>
      <c r="G265" s="19" t="s">
        <v>175</v>
      </c>
      <c r="H265" s="20">
        <v>0</v>
      </c>
      <c r="I265" s="41"/>
      <c r="J265" s="30"/>
      <c r="K265" s="30"/>
      <c r="L265" s="30"/>
      <c r="M265" s="30"/>
      <c r="N265" s="30"/>
      <c r="O265" s="30"/>
      <c r="P265" s="30"/>
      <c r="Q265" s="30"/>
    </row>
    <row r="266" spans="1:17" ht="23.25" customHeight="1">
      <c r="A266" s="157"/>
      <c r="B266" s="131"/>
      <c r="C266" s="131"/>
      <c r="D266" s="13" t="s">
        <v>179</v>
      </c>
      <c r="E266" s="20">
        <v>0</v>
      </c>
      <c r="F266" s="20">
        <v>0</v>
      </c>
      <c r="G266" s="19" t="s">
        <v>175</v>
      </c>
      <c r="H266" s="20">
        <v>0</v>
      </c>
      <c r="I266" s="41"/>
      <c r="J266" s="30"/>
      <c r="K266" s="30"/>
      <c r="L266" s="30"/>
      <c r="M266" s="30"/>
      <c r="N266" s="30"/>
      <c r="O266" s="30"/>
      <c r="P266" s="30"/>
      <c r="Q266" s="30"/>
    </row>
    <row r="267" spans="1:17" ht="11.25" customHeight="1">
      <c r="A267" s="157"/>
      <c r="B267" s="141" t="s">
        <v>75</v>
      </c>
      <c r="C267" s="141" t="s">
        <v>73</v>
      </c>
      <c r="D267" s="13" t="s">
        <v>153</v>
      </c>
      <c r="E267" s="20">
        <v>2002.2249999999999</v>
      </c>
      <c r="F267" s="20">
        <v>2002.22</v>
      </c>
      <c r="G267" s="19">
        <v>-5.0000000000000001E-3</v>
      </c>
      <c r="H267" s="20">
        <v>1999.07</v>
      </c>
      <c r="I267" s="41">
        <f t="shared" si="33"/>
        <v>99.842674631159412</v>
      </c>
      <c r="J267" s="30">
        <v>2</v>
      </c>
      <c r="K267" s="30">
        <v>2</v>
      </c>
      <c r="L267" s="30">
        <v>100</v>
      </c>
      <c r="M267" s="30">
        <v>4</v>
      </c>
      <c r="N267" s="30">
        <v>4</v>
      </c>
      <c r="O267" s="30">
        <v>4</v>
      </c>
      <c r="P267" s="30">
        <v>4</v>
      </c>
      <c r="Q267" s="30" t="s">
        <v>142</v>
      </c>
    </row>
    <row r="268" spans="1:17" ht="24.75" customHeight="1">
      <c r="A268" s="157"/>
      <c r="B268" s="142"/>
      <c r="C268" s="142"/>
      <c r="D268" s="13" t="s">
        <v>155</v>
      </c>
      <c r="E268" s="20">
        <v>0</v>
      </c>
      <c r="F268" s="20">
        <v>0</v>
      </c>
      <c r="G268" s="19" t="s">
        <v>175</v>
      </c>
      <c r="H268" s="20">
        <v>0</v>
      </c>
      <c r="I268" s="41"/>
      <c r="J268" s="30"/>
      <c r="K268" s="30"/>
      <c r="L268" s="30"/>
      <c r="M268" s="30"/>
      <c r="N268" s="30"/>
      <c r="O268" s="30"/>
      <c r="P268" s="30"/>
      <c r="Q268" s="30"/>
    </row>
    <row r="269" spans="1:17" ht="24.75" customHeight="1">
      <c r="A269" s="157"/>
      <c r="B269" s="142"/>
      <c r="C269" s="142"/>
      <c r="D269" s="13" t="s">
        <v>154</v>
      </c>
      <c r="E269" s="20">
        <v>2002.2249999999999</v>
      </c>
      <c r="F269" s="20">
        <v>2002.22</v>
      </c>
      <c r="G269" s="19">
        <v>-5.0000000000000001E-3</v>
      </c>
      <c r="H269" s="20">
        <v>1999.07</v>
      </c>
      <c r="I269" s="41">
        <f t="shared" si="33"/>
        <v>99.842674631159412</v>
      </c>
      <c r="J269" s="30"/>
      <c r="K269" s="30"/>
      <c r="L269" s="30"/>
      <c r="M269" s="30"/>
      <c r="N269" s="30"/>
      <c r="O269" s="30"/>
      <c r="P269" s="30"/>
      <c r="Q269" s="30"/>
    </row>
    <row r="270" spans="1:17" ht="22.5" customHeight="1">
      <c r="A270" s="157"/>
      <c r="B270" s="142"/>
      <c r="C270" s="142"/>
      <c r="D270" s="13" t="s">
        <v>172</v>
      </c>
      <c r="E270" s="20">
        <v>0</v>
      </c>
      <c r="F270" s="20">
        <v>0</v>
      </c>
      <c r="G270" s="19" t="s">
        <v>175</v>
      </c>
      <c r="H270" s="20">
        <v>0</v>
      </c>
      <c r="I270" s="41"/>
      <c r="J270" s="30"/>
      <c r="K270" s="30"/>
      <c r="L270" s="30"/>
      <c r="M270" s="30"/>
      <c r="N270" s="30"/>
      <c r="O270" s="30"/>
      <c r="P270" s="30"/>
      <c r="Q270" s="30"/>
    </row>
    <row r="271" spans="1:17" ht="13.5" customHeight="1">
      <c r="A271" s="157"/>
      <c r="B271" s="129" t="s">
        <v>76</v>
      </c>
      <c r="C271" s="129" t="s">
        <v>73</v>
      </c>
      <c r="D271" s="13" t="s">
        <v>153</v>
      </c>
      <c r="E271" s="20">
        <v>201148.41</v>
      </c>
      <c r="F271" s="20">
        <f>F272+F273+F274+F275</f>
        <v>201021.18</v>
      </c>
      <c r="G271" s="19">
        <f>F271-E271</f>
        <v>-127.23000000001048</v>
      </c>
      <c r="H271" s="20">
        <v>201012.924</v>
      </c>
      <c r="I271" s="41">
        <f t="shared" si="33"/>
        <v>99.995892970084057</v>
      </c>
      <c r="J271" s="30">
        <v>2</v>
      </c>
      <c r="K271" s="30">
        <v>2</v>
      </c>
      <c r="L271" s="30">
        <v>100</v>
      </c>
      <c r="M271" s="30">
        <v>7</v>
      </c>
      <c r="N271" s="30">
        <v>7</v>
      </c>
      <c r="O271" s="30">
        <v>5</v>
      </c>
      <c r="P271" s="30">
        <v>5</v>
      </c>
      <c r="Q271" s="30" t="s">
        <v>142</v>
      </c>
    </row>
    <row r="272" spans="1:17" ht="24.75" customHeight="1">
      <c r="A272" s="157"/>
      <c r="B272" s="130"/>
      <c r="C272" s="130"/>
      <c r="D272" s="13" t="s">
        <v>155</v>
      </c>
      <c r="E272" s="20">
        <v>0</v>
      </c>
      <c r="F272" s="20">
        <v>0</v>
      </c>
      <c r="G272" s="19" t="s">
        <v>175</v>
      </c>
      <c r="H272" s="20">
        <v>0</v>
      </c>
      <c r="I272" s="41"/>
      <c r="J272" s="42"/>
      <c r="K272" s="42"/>
      <c r="L272" s="42"/>
      <c r="M272" s="42"/>
      <c r="N272" s="42"/>
      <c r="O272" s="42"/>
      <c r="P272" s="42"/>
      <c r="Q272" s="42"/>
    </row>
    <row r="273" spans="1:17" ht="22.5" customHeight="1">
      <c r="A273" s="157"/>
      <c r="B273" s="130"/>
      <c r="C273" s="130"/>
      <c r="D273" s="13" t="s">
        <v>154</v>
      </c>
      <c r="E273" s="20">
        <v>151424.59</v>
      </c>
      <c r="F273" s="20">
        <v>151297.35999999999</v>
      </c>
      <c r="G273" s="19">
        <f>F273-E273</f>
        <v>-127.23000000001048</v>
      </c>
      <c r="H273" s="20">
        <v>151289.1</v>
      </c>
      <c r="I273" s="41">
        <f t="shared" si="33"/>
        <v>99.994540552459085</v>
      </c>
      <c r="J273" s="42"/>
      <c r="K273" s="42"/>
      <c r="L273" s="42"/>
      <c r="M273" s="42"/>
      <c r="N273" s="42"/>
      <c r="O273" s="42"/>
      <c r="P273" s="42"/>
      <c r="Q273" s="42"/>
    </row>
    <row r="274" spans="1:17" ht="23.25" customHeight="1">
      <c r="A274" s="157"/>
      <c r="B274" s="130"/>
      <c r="C274" s="130"/>
      <c r="D274" s="13" t="s">
        <v>172</v>
      </c>
      <c r="E274" s="20">
        <v>0</v>
      </c>
      <c r="F274" s="20">
        <v>0</v>
      </c>
      <c r="G274" s="19" t="s">
        <v>175</v>
      </c>
      <c r="H274" s="20">
        <v>0</v>
      </c>
      <c r="I274" s="41"/>
      <c r="J274" s="42"/>
      <c r="K274" s="42"/>
      <c r="L274" s="42"/>
      <c r="M274" s="42"/>
      <c r="N274" s="42"/>
      <c r="O274" s="42"/>
      <c r="P274" s="42"/>
      <c r="Q274" s="42"/>
    </row>
    <row r="275" spans="1:17" ht="24" customHeight="1">
      <c r="A275" s="157"/>
      <c r="B275" s="131"/>
      <c r="C275" s="131"/>
      <c r="D275" s="67" t="s">
        <v>180</v>
      </c>
      <c r="E275" s="20">
        <v>49723.82</v>
      </c>
      <c r="F275" s="20">
        <v>49723.82</v>
      </c>
      <c r="G275" s="19" t="s">
        <v>175</v>
      </c>
      <c r="H275" s="20">
        <v>49723.82</v>
      </c>
      <c r="I275" s="41">
        <f t="shared" si="33"/>
        <v>100</v>
      </c>
      <c r="J275" s="42"/>
      <c r="K275" s="42"/>
      <c r="L275" s="42"/>
      <c r="M275" s="42"/>
      <c r="N275" s="42"/>
      <c r="O275" s="42"/>
      <c r="P275" s="42"/>
      <c r="Q275" s="42"/>
    </row>
    <row r="276" spans="1:17" ht="15.75" customHeight="1">
      <c r="A276" s="157"/>
      <c r="B276" s="129" t="s">
        <v>77</v>
      </c>
      <c r="C276" s="129" t="s">
        <v>73</v>
      </c>
      <c r="D276" s="27" t="s">
        <v>153</v>
      </c>
      <c r="E276" s="20">
        <v>9290.6929999999993</v>
      </c>
      <c r="F276" s="20">
        <v>9290.69</v>
      </c>
      <c r="G276" s="19" t="s">
        <v>175</v>
      </c>
      <c r="H276" s="20">
        <v>9263.82</v>
      </c>
      <c r="I276" s="41">
        <f t="shared" si="33"/>
        <v>99.710785743577702</v>
      </c>
      <c r="J276" s="42">
        <v>4</v>
      </c>
      <c r="K276" s="42">
        <v>4</v>
      </c>
      <c r="L276" s="42">
        <v>100</v>
      </c>
      <c r="M276" s="42">
        <v>1</v>
      </c>
      <c r="N276" s="42">
        <v>1</v>
      </c>
      <c r="O276" s="42">
        <v>1</v>
      </c>
      <c r="P276" s="42">
        <v>1</v>
      </c>
      <c r="Q276" s="42" t="s">
        <v>142</v>
      </c>
    </row>
    <row r="277" spans="1:17" ht="23.25" customHeight="1">
      <c r="A277" s="157"/>
      <c r="B277" s="130"/>
      <c r="C277" s="130"/>
      <c r="D277" s="13" t="s">
        <v>155</v>
      </c>
      <c r="E277" s="20">
        <v>0</v>
      </c>
      <c r="F277" s="20">
        <v>0</v>
      </c>
      <c r="G277" s="19" t="s">
        <v>175</v>
      </c>
      <c r="H277" s="20">
        <v>0</v>
      </c>
      <c r="I277" s="41"/>
      <c r="J277" s="42"/>
      <c r="K277" s="42"/>
      <c r="L277" s="42"/>
      <c r="M277" s="42"/>
      <c r="N277" s="42"/>
      <c r="O277" s="42"/>
      <c r="P277" s="42"/>
      <c r="Q277" s="42"/>
    </row>
    <row r="278" spans="1:17" ht="22.5" customHeight="1">
      <c r="A278" s="157"/>
      <c r="B278" s="130"/>
      <c r="C278" s="130"/>
      <c r="D278" s="13" t="s">
        <v>154</v>
      </c>
      <c r="E278" s="20">
        <v>9290.6929999999993</v>
      </c>
      <c r="F278" s="20">
        <v>9290.69</v>
      </c>
      <c r="G278" s="19" t="s">
        <v>175</v>
      </c>
      <c r="H278" s="20">
        <v>9263.82</v>
      </c>
      <c r="I278" s="41">
        <f t="shared" si="33"/>
        <v>99.710785743577702</v>
      </c>
      <c r="J278" s="42"/>
      <c r="K278" s="42"/>
      <c r="L278" s="42"/>
      <c r="M278" s="42"/>
      <c r="N278" s="42"/>
      <c r="O278" s="42"/>
      <c r="P278" s="42"/>
      <c r="Q278" s="42"/>
    </row>
    <row r="279" spans="1:17" ht="51.75" customHeight="1">
      <c r="A279" s="157"/>
      <c r="B279" s="130"/>
      <c r="C279" s="130"/>
      <c r="D279" s="46" t="s">
        <v>172</v>
      </c>
      <c r="E279" s="20">
        <v>0</v>
      </c>
      <c r="F279" s="20">
        <v>0</v>
      </c>
      <c r="G279" s="19" t="s">
        <v>175</v>
      </c>
      <c r="H279" s="20">
        <v>0</v>
      </c>
      <c r="I279" s="41"/>
      <c r="J279" s="42"/>
      <c r="K279" s="42"/>
      <c r="L279" s="42"/>
      <c r="M279" s="42"/>
      <c r="N279" s="42"/>
      <c r="O279" s="42"/>
      <c r="P279" s="42"/>
      <c r="Q279" s="42"/>
    </row>
    <row r="280" spans="1:17" ht="18.75" customHeight="1">
      <c r="A280" s="156">
        <v>13</v>
      </c>
      <c r="B280" s="158" t="s">
        <v>78</v>
      </c>
      <c r="C280" s="145" t="s">
        <v>79</v>
      </c>
      <c r="D280" s="10" t="s">
        <v>153</v>
      </c>
      <c r="E280" s="22">
        <f>E281+E282+E283</f>
        <v>53054.885999999999</v>
      </c>
      <c r="F280" s="22">
        <f>F281+F282+F283</f>
        <v>53054.885999999999</v>
      </c>
      <c r="G280" s="70" t="s">
        <v>175</v>
      </c>
      <c r="H280" s="22">
        <f>H281+H282+H283</f>
        <v>53018.97</v>
      </c>
      <c r="I280" s="31">
        <f>H280/F280*100</f>
        <v>99.932304067150397</v>
      </c>
      <c r="J280" s="25">
        <v>16</v>
      </c>
      <c r="K280" s="25">
        <v>14</v>
      </c>
      <c r="L280" s="25">
        <v>87.5</v>
      </c>
      <c r="M280" s="25">
        <v>7</v>
      </c>
      <c r="N280" s="25">
        <v>7</v>
      </c>
      <c r="O280" s="25">
        <v>14</v>
      </c>
      <c r="P280" s="25">
        <v>14</v>
      </c>
      <c r="Q280" s="138" t="s">
        <v>171</v>
      </c>
    </row>
    <row r="281" spans="1:17" ht="21.75" customHeight="1">
      <c r="A281" s="157"/>
      <c r="B281" s="158"/>
      <c r="C281" s="145"/>
      <c r="D281" s="13" t="s">
        <v>155</v>
      </c>
      <c r="E281" s="20">
        <v>0</v>
      </c>
      <c r="F281" s="20">
        <v>0</v>
      </c>
      <c r="G281" s="40" t="s">
        <v>175</v>
      </c>
      <c r="H281" s="20">
        <v>0</v>
      </c>
      <c r="I281" s="41"/>
      <c r="J281" s="30"/>
      <c r="K281" s="30"/>
      <c r="L281" s="30"/>
      <c r="M281" s="30"/>
      <c r="N281" s="30"/>
      <c r="O281" s="30"/>
      <c r="P281" s="30"/>
      <c r="Q281" s="139"/>
    </row>
    <row r="282" spans="1:17" ht="23.25" customHeight="1">
      <c r="A282" s="157"/>
      <c r="B282" s="158"/>
      <c r="C282" s="145"/>
      <c r="D282" s="13" t="s">
        <v>154</v>
      </c>
      <c r="E282" s="20">
        <v>53054.885999999999</v>
      </c>
      <c r="F282" s="20">
        <f>F286+F290</f>
        <v>53054.885999999999</v>
      </c>
      <c r="G282" s="19" t="s">
        <v>175</v>
      </c>
      <c r="H282" s="20">
        <f>H286+H290</f>
        <v>53018.97</v>
      </c>
      <c r="I282" s="41">
        <f t="shared" ref="I282:I290" si="34">H282/F282*100</f>
        <v>99.932304067150397</v>
      </c>
      <c r="J282" s="30"/>
      <c r="K282" s="30"/>
      <c r="L282" s="30"/>
      <c r="M282" s="30"/>
      <c r="N282" s="30"/>
      <c r="O282" s="30"/>
      <c r="P282" s="30"/>
      <c r="Q282" s="139"/>
    </row>
    <row r="283" spans="1:17" ht="21.75" customHeight="1">
      <c r="A283" s="157"/>
      <c r="B283" s="158"/>
      <c r="C283" s="145"/>
      <c r="D283" s="13" t="s">
        <v>172</v>
      </c>
      <c r="E283" s="20">
        <v>0</v>
      </c>
      <c r="F283" s="20">
        <v>0</v>
      </c>
      <c r="G283" s="19" t="s">
        <v>175</v>
      </c>
      <c r="H283" s="20">
        <v>0</v>
      </c>
      <c r="I283" s="41"/>
      <c r="J283" s="30"/>
      <c r="K283" s="30"/>
      <c r="L283" s="30"/>
      <c r="M283" s="30"/>
      <c r="N283" s="30"/>
      <c r="O283" s="30"/>
      <c r="P283" s="30"/>
      <c r="Q283" s="140"/>
    </row>
    <row r="284" spans="1:17" ht="14.25" customHeight="1">
      <c r="A284" s="157"/>
      <c r="B284" s="129" t="s">
        <v>80</v>
      </c>
      <c r="C284" s="129" t="s">
        <v>79</v>
      </c>
      <c r="D284" s="27" t="s">
        <v>153</v>
      </c>
      <c r="E284" s="20">
        <f>E285+E286+E287</f>
        <v>46221.955999999998</v>
      </c>
      <c r="F284" s="20">
        <f>F285+F286+F287</f>
        <v>46221.955999999998</v>
      </c>
      <c r="G284" s="19" t="s">
        <v>175</v>
      </c>
      <c r="H284" s="20">
        <v>46187.55</v>
      </c>
      <c r="I284" s="41">
        <f t="shared" si="34"/>
        <v>99.925563513582176</v>
      </c>
      <c r="J284" s="30">
        <v>8</v>
      </c>
      <c r="K284" s="30">
        <v>7</v>
      </c>
      <c r="L284" s="30">
        <v>87.5</v>
      </c>
      <c r="M284" s="30">
        <v>4</v>
      </c>
      <c r="N284" s="30">
        <v>4</v>
      </c>
      <c r="O284" s="30">
        <v>10</v>
      </c>
      <c r="P284" s="30">
        <v>10</v>
      </c>
      <c r="Q284" s="30" t="s">
        <v>142</v>
      </c>
    </row>
    <row r="285" spans="1:17" ht="22.5" customHeight="1">
      <c r="A285" s="157"/>
      <c r="B285" s="130"/>
      <c r="C285" s="130"/>
      <c r="D285" s="13" t="s">
        <v>155</v>
      </c>
      <c r="E285" s="20">
        <v>0</v>
      </c>
      <c r="F285" s="20">
        <v>0</v>
      </c>
      <c r="G285" s="19" t="s">
        <v>175</v>
      </c>
      <c r="H285" s="20">
        <v>0</v>
      </c>
      <c r="I285" s="41"/>
      <c r="J285" s="42"/>
      <c r="K285" s="42"/>
      <c r="L285" s="42"/>
      <c r="M285" s="42"/>
      <c r="N285" s="42"/>
      <c r="O285" s="42"/>
      <c r="P285" s="42"/>
      <c r="Q285" s="42"/>
    </row>
    <row r="286" spans="1:17" ht="24" customHeight="1">
      <c r="A286" s="157"/>
      <c r="B286" s="130"/>
      <c r="C286" s="130"/>
      <c r="D286" s="13" t="s">
        <v>154</v>
      </c>
      <c r="E286" s="20">
        <v>46221.955999999998</v>
      </c>
      <c r="F286" s="20">
        <v>46221.955999999998</v>
      </c>
      <c r="G286" s="19" t="s">
        <v>175</v>
      </c>
      <c r="H286" s="20">
        <v>46187.55</v>
      </c>
      <c r="I286" s="41">
        <f t="shared" si="34"/>
        <v>99.925563513582176</v>
      </c>
      <c r="J286" s="42"/>
      <c r="K286" s="42"/>
      <c r="L286" s="42"/>
      <c r="M286" s="42"/>
      <c r="N286" s="42"/>
      <c r="O286" s="42"/>
      <c r="P286" s="42"/>
      <c r="Q286" s="42"/>
    </row>
    <row r="287" spans="1:17" ht="24.75" customHeight="1">
      <c r="A287" s="157"/>
      <c r="B287" s="130"/>
      <c r="C287" s="130"/>
      <c r="D287" s="13" t="s">
        <v>172</v>
      </c>
      <c r="E287" s="20">
        <v>0</v>
      </c>
      <c r="F287" s="20">
        <v>0</v>
      </c>
      <c r="G287" s="19" t="s">
        <v>175</v>
      </c>
      <c r="H287" s="20">
        <v>0</v>
      </c>
      <c r="I287" s="41"/>
      <c r="J287" s="42"/>
      <c r="K287" s="42"/>
      <c r="L287" s="42"/>
      <c r="M287" s="42"/>
      <c r="N287" s="42"/>
      <c r="O287" s="42"/>
      <c r="P287" s="42"/>
      <c r="Q287" s="42"/>
    </row>
    <row r="288" spans="1:17" ht="12.75" customHeight="1">
      <c r="A288" s="157"/>
      <c r="B288" s="129" t="s">
        <v>81</v>
      </c>
      <c r="C288" s="129" t="s">
        <v>79</v>
      </c>
      <c r="D288" s="27" t="s">
        <v>153</v>
      </c>
      <c r="E288" s="20">
        <f>E289+E290+E291</f>
        <v>6832.93</v>
      </c>
      <c r="F288" s="20">
        <f>F289+F290+F291</f>
        <v>6832.93</v>
      </c>
      <c r="G288" s="19" t="s">
        <v>175</v>
      </c>
      <c r="H288" s="20">
        <v>6831.42</v>
      </c>
      <c r="I288" s="41">
        <f t="shared" si="34"/>
        <v>99.977901134652342</v>
      </c>
      <c r="J288" s="42">
        <v>7</v>
      </c>
      <c r="K288" s="42">
        <v>6</v>
      </c>
      <c r="L288" s="42">
        <v>85.7</v>
      </c>
      <c r="M288" s="42">
        <v>3</v>
      </c>
      <c r="N288" s="42">
        <v>3</v>
      </c>
      <c r="O288" s="42">
        <v>4</v>
      </c>
      <c r="P288" s="42">
        <v>4</v>
      </c>
      <c r="Q288" s="42" t="s">
        <v>142</v>
      </c>
    </row>
    <row r="289" spans="1:17" ht="22.5">
      <c r="A289" s="157"/>
      <c r="B289" s="130"/>
      <c r="C289" s="130"/>
      <c r="D289" s="13" t="s">
        <v>155</v>
      </c>
      <c r="E289" s="20">
        <v>0</v>
      </c>
      <c r="F289" s="20">
        <v>0</v>
      </c>
      <c r="G289" s="19" t="s">
        <v>175</v>
      </c>
      <c r="H289" s="20">
        <v>0</v>
      </c>
      <c r="I289" s="41"/>
      <c r="J289" s="42"/>
      <c r="K289" s="42"/>
      <c r="L289" s="42"/>
      <c r="M289" s="42"/>
      <c r="N289" s="42"/>
      <c r="O289" s="42"/>
      <c r="P289" s="42"/>
      <c r="Q289" s="42"/>
    </row>
    <row r="290" spans="1:17" ht="22.5">
      <c r="A290" s="157"/>
      <c r="B290" s="130"/>
      <c r="C290" s="130"/>
      <c r="D290" s="13" t="s">
        <v>154</v>
      </c>
      <c r="E290" s="20">
        <v>6832.93</v>
      </c>
      <c r="F290" s="20">
        <v>6832.93</v>
      </c>
      <c r="G290" s="19" t="s">
        <v>175</v>
      </c>
      <c r="H290" s="20">
        <v>6831.42</v>
      </c>
      <c r="I290" s="41">
        <f t="shared" si="34"/>
        <v>99.977901134652342</v>
      </c>
      <c r="J290" s="42"/>
      <c r="K290" s="42"/>
      <c r="L290" s="42"/>
      <c r="M290" s="42"/>
      <c r="N290" s="42"/>
      <c r="O290" s="42"/>
      <c r="P290" s="42"/>
      <c r="Q290" s="42"/>
    </row>
    <row r="291" spans="1:17" ht="25.5" customHeight="1">
      <c r="A291" s="157"/>
      <c r="B291" s="130"/>
      <c r="C291" s="130"/>
      <c r="D291" s="46" t="s">
        <v>172</v>
      </c>
      <c r="E291" s="20">
        <v>0</v>
      </c>
      <c r="F291" s="20">
        <v>0</v>
      </c>
      <c r="G291" s="19" t="s">
        <v>175</v>
      </c>
      <c r="H291" s="20">
        <v>0</v>
      </c>
      <c r="I291" s="41"/>
      <c r="J291" s="42"/>
      <c r="K291" s="42"/>
      <c r="L291" s="42"/>
      <c r="M291" s="42"/>
      <c r="N291" s="42"/>
      <c r="O291" s="42"/>
      <c r="P291" s="42"/>
      <c r="Q291" s="42"/>
    </row>
    <row r="292" spans="1:17">
      <c r="A292" s="156">
        <v>14</v>
      </c>
      <c r="B292" s="166" t="s">
        <v>82</v>
      </c>
      <c r="C292" s="145" t="s">
        <v>83</v>
      </c>
      <c r="D292" s="10" t="s">
        <v>153</v>
      </c>
      <c r="E292" s="84">
        <f>E293+E294+E295+E296</f>
        <v>339777.50800000003</v>
      </c>
      <c r="F292" s="84">
        <f>F293+F294+F295+F296</f>
        <v>339601.38300000003</v>
      </c>
      <c r="G292" s="84">
        <f>F292-E292</f>
        <v>-176.125</v>
      </c>
      <c r="H292" s="84">
        <f>H293+H294+H295+H296</f>
        <v>352428.76099999994</v>
      </c>
      <c r="I292" s="31">
        <f>H292/F292*100</f>
        <v>103.77718661999675</v>
      </c>
      <c r="J292" s="25">
        <v>68</v>
      </c>
      <c r="K292" s="25">
        <v>57</v>
      </c>
      <c r="L292" s="31">
        <f>K292/J292*100</f>
        <v>83.82352941176471</v>
      </c>
      <c r="M292" s="25">
        <v>52</v>
      </c>
      <c r="N292" s="25">
        <v>50</v>
      </c>
      <c r="O292" s="25">
        <v>55</v>
      </c>
      <c r="P292" s="25">
        <v>53</v>
      </c>
      <c r="Q292" s="126" t="s">
        <v>190</v>
      </c>
    </row>
    <row r="293" spans="1:17" ht="22.5">
      <c r="A293" s="157"/>
      <c r="B293" s="166"/>
      <c r="C293" s="145"/>
      <c r="D293" s="13" t="s">
        <v>155</v>
      </c>
      <c r="E293" s="85">
        <f t="shared" ref="E293:F296" si="35">E298+E303+E308+E313+E318+E323+E328</f>
        <v>136834.432</v>
      </c>
      <c r="F293" s="85">
        <f t="shared" si="35"/>
        <v>136834.432</v>
      </c>
      <c r="G293" s="84" t="s">
        <v>175</v>
      </c>
      <c r="H293" s="85">
        <f>H298+H303+H308+H313+H318+H323+H328</f>
        <v>132541.03099999999</v>
      </c>
      <c r="I293" s="41">
        <f t="shared" ref="I293:I296" si="36">H293/F293*100</f>
        <v>96.862338713109864</v>
      </c>
      <c r="J293" s="108"/>
      <c r="K293" s="30"/>
      <c r="L293" s="30"/>
      <c r="M293" s="30"/>
      <c r="N293" s="30"/>
      <c r="O293" s="30"/>
      <c r="P293" s="30"/>
      <c r="Q293" s="127"/>
    </row>
    <row r="294" spans="1:17" ht="22.5">
      <c r="A294" s="157"/>
      <c r="B294" s="166"/>
      <c r="C294" s="145"/>
      <c r="D294" s="13" t="s">
        <v>154</v>
      </c>
      <c r="E294" s="85">
        <f t="shared" si="35"/>
        <v>186113.68599999999</v>
      </c>
      <c r="F294" s="85">
        <f t="shared" si="35"/>
        <v>185937.56099999999</v>
      </c>
      <c r="G294" s="85">
        <f t="shared" ref="G294" si="37">F294-E294</f>
        <v>-176.125</v>
      </c>
      <c r="H294" s="85">
        <f>H299+H304+H309+H314+H319+H324+H329</f>
        <v>184643.33999999997</v>
      </c>
      <c r="I294" s="41">
        <f t="shared" si="36"/>
        <v>99.303948598099538</v>
      </c>
      <c r="J294" s="30"/>
      <c r="K294" s="30"/>
      <c r="L294" s="30"/>
      <c r="M294" s="30"/>
      <c r="N294" s="30"/>
      <c r="O294" s="30"/>
      <c r="P294" s="30"/>
      <c r="Q294" s="127"/>
    </row>
    <row r="295" spans="1:17" ht="22.5">
      <c r="A295" s="157"/>
      <c r="B295" s="166"/>
      <c r="C295" s="145"/>
      <c r="D295" s="13" t="s">
        <v>179</v>
      </c>
      <c r="E295" s="85">
        <f t="shared" si="35"/>
        <v>489</v>
      </c>
      <c r="F295" s="85">
        <f t="shared" si="35"/>
        <v>489</v>
      </c>
      <c r="G295" s="84" t="s">
        <v>175</v>
      </c>
      <c r="H295" s="85">
        <f>H300+H305+H310+H315+H320+H325+H330</f>
        <v>0</v>
      </c>
      <c r="I295" s="41">
        <f t="shared" si="36"/>
        <v>0</v>
      </c>
      <c r="J295" s="30"/>
      <c r="K295" s="30"/>
      <c r="L295" s="30"/>
      <c r="M295" s="30"/>
      <c r="N295" s="30"/>
      <c r="O295" s="30"/>
      <c r="P295" s="30"/>
      <c r="Q295" s="127"/>
    </row>
    <row r="296" spans="1:17" ht="22.5">
      <c r="A296" s="157"/>
      <c r="B296" s="166"/>
      <c r="C296" s="145"/>
      <c r="D296" s="13" t="s">
        <v>172</v>
      </c>
      <c r="E296" s="85">
        <f t="shared" si="35"/>
        <v>16340.39</v>
      </c>
      <c r="F296" s="85">
        <f t="shared" si="35"/>
        <v>16340.39</v>
      </c>
      <c r="G296" s="84" t="s">
        <v>175</v>
      </c>
      <c r="H296" s="85">
        <f>H301+H306+H311+H316+H321+H326+H331</f>
        <v>35244.39</v>
      </c>
      <c r="I296" s="41">
        <f t="shared" si="36"/>
        <v>215.68879322953737</v>
      </c>
      <c r="J296" s="30"/>
      <c r="K296" s="30"/>
      <c r="L296" s="30"/>
      <c r="M296" s="30"/>
      <c r="N296" s="30"/>
      <c r="O296" s="30"/>
      <c r="P296" s="30"/>
      <c r="Q296" s="134"/>
    </row>
    <row r="297" spans="1:17" ht="10.5" customHeight="1">
      <c r="A297" s="157"/>
      <c r="B297" s="129" t="s">
        <v>87</v>
      </c>
      <c r="C297" s="129" t="s">
        <v>83</v>
      </c>
      <c r="D297" s="13" t="s">
        <v>153</v>
      </c>
      <c r="E297" s="85">
        <f>E298+E299+E300+E301</f>
        <v>10261.735000000001</v>
      </c>
      <c r="F297" s="85">
        <f>F298+F299+F300+F301</f>
        <v>10085.61</v>
      </c>
      <c r="G297" s="85">
        <f>F297-E297</f>
        <v>-176.125</v>
      </c>
      <c r="H297" s="85">
        <f>H298+H299+H300+H301</f>
        <v>9568.3439999999991</v>
      </c>
      <c r="I297" s="41">
        <f>H297/F297*100</f>
        <v>94.871247252273278</v>
      </c>
      <c r="J297" s="30">
        <v>3</v>
      </c>
      <c r="K297" s="30">
        <v>1</v>
      </c>
      <c r="L297" s="41">
        <f>K297/J297*100</f>
        <v>33.333333333333329</v>
      </c>
      <c r="M297" s="30">
        <v>17</v>
      </c>
      <c r="N297" s="30">
        <v>16</v>
      </c>
      <c r="O297" s="30">
        <v>16</v>
      </c>
      <c r="P297" s="30">
        <v>15</v>
      </c>
      <c r="Q297" s="30" t="s">
        <v>142</v>
      </c>
    </row>
    <row r="298" spans="1:17" ht="22.5">
      <c r="A298" s="157"/>
      <c r="B298" s="130"/>
      <c r="C298" s="130"/>
      <c r="D298" s="13" t="s">
        <v>155</v>
      </c>
      <c r="E298" s="85">
        <v>0</v>
      </c>
      <c r="F298" s="85">
        <v>0</v>
      </c>
      <c r="G298" s="85" t="s">
        <v>175</v>
      </c>
      <c r="H298" s="85">
        <v>0</v>
      </c>
      <c r="I298" s="41"/>
      <c r="J298" s="30"/>
      <c r="K298" s="30"/>
      <c r="L298" s="30"/>
      <c r="M298" s="30"/>
      <c r="N298" s="30"/>
      <c r="O298" s="30"/>
      <c r="P298" s="30"/>
      <c r="Q298" s="30"/>
    </row>
    <row r="299" spans="1:17" ht="22.5">
      <c r="A299" s="157"/>
      <c r="B299" s="130"/>
      <c r="C299" s="130"/>
      <c r="D299" s="13" t="s">
        <v>154</v>
      </c>
      <c r="E299" s="85">
        <v>10261.735000000001</v>
      </c>
      <c r="F299" s="85">
        <v>10085.61</v>
      </c>
      <c r="G299" s="85">
        <f t="shared" ref="G299" si="38">F299-E299</f>
        <v>-176.125</v>
      </c>
      <c r="H299" s="85">
        <v>9568.3439999999991</v>
      </c>
      <c r="I299" s="41">
        <f t="shared" ref="I299" si="39">H299/F299*100</f>
        <v>94.871247252273278</v>
      </c>
      <c r="J299" s="30"/>
      <c r="K299" s="30"/>
      <c r="L299" s="30"/>
      <c r="M299" s="30"/>
      <c r="N299" s="30"/>
      <c r="O299" s="30"/>
      <c r="P299" s="30"/>
      <c r="Q299" s="30"/>
    </row>
    <row r="300" spans="1:17" ht="22.5">
      <c r="A300" s="157"/>
      <c r="B300" s="130"/>
      <c r="C300" s="130"/>
      <c r="D300" s="13" t="s">
        <v>179</v>
      </c>
      <c r="E300" s="85">
        <v>0</v>
      </c>
      <c r="F300" s="85">
        <v>0</v>
      </c>
      <c r="G300" s="64" t="s">
        <v>175</v>
      </c>
      <c r="H300" s="85">
        <v>0</v>
      </c>
      <c r="I300" s="41"/>
      <c r="J300" s="30"/>
      <c r="K300" s="30"/>
      <c r="L300" s="30"/>
      <c r="M300" s="30"/>
      <c r="N300" s="30"/>
      <c r="O300" s="30"/>
      <c r="P300" s="30"/>
      <c r="Q300" s="30"/>
    </row>
    <row r="301" spans="1:17" ht="22.5">
      <c r="A301" s="157"/>
      <c r="B301" s="131"/>
      <c r="C301" s="131"/>
      <c r="D301" s="13" t="s">
        <v>172</v>
      </c>
      <c r="E301" s="85">
        <v>0</v>
      </c>
      <c r="F301" s="85">
        <v>0</v>
      </c>
      <c r="G301" s="64" t="s">
        <v>175</v>
      </c>
      <c r="H301" s="85">
        <v>0</v>
      </c>
      <c r="I301" s="41"/>
      <c r="J301" s="30"/>
      <c r="K301" s="30"/>
      <c r="L301" s="30"/>
      <c r="M301" s="30"/>
      <c r="N301" s="30"/>
      <c r="O301" s="30"/>
      <c r="P301" s="30"/>
      <c r="Q301" s="30"/>
    </row>
    <row r="302" spans="1:17" ht="12.75" customHeight="1">
      <c r="A302" s="157"/>
      <c r="B302" s="129" t="s">
        <v>88</v>
      </c>
      <c r="C302" s="132" t="s">
        <v>84</v>
      </c>
      <c r="D302" s="13" t="s">
        <v>153</v>
      </c>
      <c r="E302" s="20">
        <f>E303+E304+E305+E306</f>
        <v>148060.177</v>
      </c>
      <c r="F302" s="20">
        <f>F303+F304+F305+F306</f>
        <v>148060.177</v>
      </c>
      <c r="G302" s="19" t="s">
        <v>175</v>
      </c>
      <c r="H302" s="20">
        <f>H303+H304+H305+H306</f>
        <v>143763.579</v>
      </c>
      <c r="I302" s="41">
        <f>H302/F302*100</f>
        <v>97.098073170613603</v>
      </c>
      <c r="J302" s="30">
        <v>41</v>
      </c>
      <c r="K302" s="30">
        <v>38</v>
      </c>
      <c r="L302" s="41">
        <f>K302/J302*100</f>
        <v>92.682926829268297</v>
      </c>
      <c r="M302" s="30">
        <v>5</v>
      </c>
      <c r="N302" s="30">
        <v>5</v>
      </c>
      <c r="O302" s="30">
        <v>14</v>
      </c>
      <c r="P302" s="30">
        <v>14</v>
      </c>
      <c r="Q302" s="30" t="s">
        <v>142</v>
      </c>
    </row>
    <row r="303" spans="1:17" ht="22.5">
      <c r="A303" s="157"/>
      <c r="B303" s="130"/>
      <c r="C303" s="133"/>
      <c r="D303" s="13" t="s">
        <v>155</v>
      </c>
      <c r="E303" s="20">
        <v>121955.152</v>
      </c>
      <c r="F303" s="20">
        <v>121955.152</v>
      </c>
      <c r="G303" s="19" t="s">
        <v>175</v>
      </c>
      <c r="H303" s="20">
        <v>117661.802</v>
      </c>
      <c r="I303" s="41">
        <f t="shared" ref="I303:I306" si="40">H303/F303*100</f>
        <v>96.479566521306126</v>
      </c>
      <c r="J303" s="30"/>
      <c r="K303" s="30"/>
      <c r="L303" s="30"/>
      <c r="M303" s="30"/>
      <c r="N303" s="30"/>
      <c r="O303" s="30"/>
      <c r="P303" s="30"/>
      <c r="Q303" s="30"/>
    </row>
    <row r="304" spans="1:17" ht="22.5">
      <c r="A304" s="157"/>
      <c r="B304" s="130"/>
      <c r="C304" s="133"/>
      <c r="D304" s="13" t="s">
        <v>154</v>
      </c>
      <c r="E304" s="20">
        <v>17777.025000000001</v>
      </c>
      <c r="F304" s="20">
        <v>17777.025000000001</v>
      </c>
      <c r="G304" s="19" t="s">
        <v>175</v>
      </c>
      <c r="H304" s="20">
        <v>17773.776999999998</v>
      </c>
      <c r="I304" s="41">
        <f t="shared" si="40"/>
        <v>99.9817292263469</v>
      </c>
      <c r="J304" s="30"/>
      <c r="K304" s="30"/>
      <c r="L304" s="30"/>
      <c r="M304" s="30"/>
      <c r="N304" s="30"/>
      <c r="O304" s="30"/>
      <c r="P304" s="30"/>
      <c r="Q304" s="30"/>
    </row>
    <row r="305" spans="1:17" ht="22.5">
      <c r="A305" s="157"/>
      <c r="B305" s="130"/>
      <c r="C305" s="133"/>
      <c r="D305" s="69" t="s">
        <v>179</v>
      </c>
      <c r="E305" s="20">
        <v>0</v>
      </c>
      <c r="F305" s="20">
        <v>0</v>
      </c>
      <c r="G305" s="19" t="s">
        <v>175</v>
      </c>
      <c r="H305" s="20">
        <v>0</v>
      </c>
      <c r="I305" s="41"/>
      <c r="J305" s="30"/>
      <c r="K305" s="30"/>
      <c r="L305" s="30"/>
      <c r="M305" s="30"/>
      <c r="N305" s="30"/>
      <c r="O305" s="30"/>
      <c r="P305" s="30"/>
      <c r="Q305" s="30"/>
    </row>
    <row r="306" spans="1:17" ht="24" customHeight="1">
      <c r="A306" s="157"/>
      <c r="B306" s="131"/>
      <c r="C306" s="162"/>
      <c r="D306" s="13" t="s">
        <v>172</v>
      </c>
      <c r="E306" s="20">
        <v>8328</v>
      </c>
      <c r="F306" s="20">
        <v>8328</v>
      </c>
      <c r="G306" s="19" t="s">
        <v>175</v>
      </c>
      <c r="H306" s="20">
        <v>8328</v>
      </c>
      <c r="I306" s="41">
        <f t="shared" si="40"/>
        <v>100</v>
      </c>
      <c r="J306" s="30"/>
      <c r="K306" s="30"/>
      <c r="L306" s="30"/>
      <c r="M306" s="30"/>
      <c r="N306" s="30"/>
      <c r="O306" s="30"/>
      <c r="P306" s="30"/>
      <c r="Q306" s="30"/>
    </row>
    <row r="307" spans="1:17" ht="12" customHeight="1">
      <c r="A307" s="157"/>
      <c r="B307" s="129" t="s">
        <v>89</v>
      </c>
      <c r="C307" s="163" t="s">
        <v>85</v>
      </c>
      <c r="D307" s="13" t="s">
        <v>153</v>
      </c>
      <c r="E307" s="20">
        <f>E308+E309+E310+E311</f>
        <v>122574.58899999999</v>
      </c>
      <c r="F307" s="20">
        <f>F308+F309+F310+F311</f>
        <v>122574.58899999999</v>
      </c>
      <c r="G307" s="19" t="s">
        <v>175</v>
      </c>
      <c r="H307" s="20">
        <f>H308+H309+H310+H311</f>
        <v>122574.538</v>
      </c>
      <c r="I307" s="41">
        <f>H307/F307*100</f>
        <v>99.999958392681222</v>
      </c>
      <c r="J307" s="30">
        <v>6</v>
      </c>
      <c r="K307" s="30">
        <v>6</v>
      </c>
      <c r="L307" s="30">
        <v>100</v>
      </c>
      <c r="M307" s="30">
        <v>7</v>
      </c>
      <c r="N307" s="30">
        <v>7</v>
      </c>
      <c r="O307" s="30">
        <v>7</v>
      </c>
      <c r="P307" s="30">
        <v>7</v>
      </c>
      <c r="Q307" s="30" t="s">
        <v>142</v>
      </c>
    </row>
    <row r="308" spans="1:17" ht="22.5">
      <c r="A308" s="157"/>
      <c r="B308" s="130"/>
      <c r="C308" s="164"/>
      <c r="D308" s="13" t="s">
        <v>155</v>
      </c>
      <c r="E308" s="20">
        <v>14879.28</v>
      </c>
      <c r="F308" s="20">
        <v>14879.28</v>
      </c>
      <c r="G308" s="19" t="s">
        <v>175</v>
      </c>
      <c r="H308" s="20">
        <v>14879.228999999999</v>
      </c>
      <c r="I308" s="41">
        <f t="shared" ref="I308:I309" si="41">H308/F308*100</f>
        <v>99.999657241479426</v>
      </c>
      <c r="J308" s="30"/>
      <c r="K308" s="30"/>
      <c r="L308" s="30"/>
      <c r="M308" s="30"/>
      <c r="N308" s="30"/>
      <c r="O308" s="30"/>
      <c r="P308" s="30"/>
      <c r="Q308" s="30"/>
    </row>
    <row r="309" spans="1:17" ht="22.5">
      <c r="A309" s="157"/>
      <c r="B309" s="130"/>
      <c r="C309" s="164"/>
      <c r="D309" s="13" t="s">
        <v>154</v>
      </c>
      <c r="E309" s="20">
        <v>107695.30899999999</v>
      </c>
      <c r="F309" s="20">
        <v>107695.30899999999</v>
      </c>
      <c r="G309" s="19" t="s">
        <v>175</v>
      </c>
      <c r="H309" s="20">
        <v>107695.30899999999</v>
      </c>
      <c r="I309" s="41">
        <f t="shared" si="41"/>
        <v>100</v>
      </c>
      <c r="J309" s="30"/>
      <c r="K309" s="30"/>
      <c r="L309" s="30"/>
      <c r="M309" s="30"/>
      <c r="N309" s="30"/>
      <c r="O309" s="30"/>
      <c r="P309" s="30"/>
      <c r="Q309" s="30"/>
    </row>
    <row r="310" spans="1:17" ht="22.5">
      <c r="A310" s="157"/>
      <c r="B310" s="130"/>
      <c r="C310" s="164"/>
      <c r="D310" s="69" t="s">
        <v>179</v>
      </c>
      <c r="E310" s="20">
        <v>0</v>
      </c>
      <c r="F310" s="20">
        <v>0</v>
      </c>
      <c r="G310" s="19" t="s">
        <v>175</v>
      </c>
      <c r="H310" s="20">
        <v>0</v>
      </c>
      <c r="I310" s="41"/>
      <c r="J310" s="30"/>
      <c r="K310" s="30"/>
      <c r="L310" s="30"/>
      <c r="M310" s="30"/>
      <c r="N310" s="30"/>
      <c r="O310" s="30"/>
      <c r="P310" s="30"/>
      <c r="Q310" s="30"/>
    </row>
    <row r="311" spans="1:17" ht="22.5">
      <c r="A311" s="157"/>
      <c r="B311" s="131"/>
      <c r="C311" s="165"/>
      <c r="D311" s="13" t="s">
        <v>172</v>
      </c>
      <c r="E311" s="20">
        <v>0</v>
      </c>
      <c r="F311" s="20">
        <v>0</v>
      </c>
      <c r="G311" s="19" t="s">
        <v>175</v>
      </c>
      <c r="H311" s="20">
        <v>0</v>
      </c>
      <c r="I311" s="41"/>
      <c r="J311" s="30"/>
      <c r="K311" s="30"/>
      <c r="L311" s="30"/>
      <c r="M311" s="30"/>
      <c r="N311" s="30"/>
      <c r="O311" s="30"/>
      <c r="P311" s="30"/>
      <c r="Q311" s="30"/>
    </row>
    <row r="312" spans="1:17" ht="12" customHeight="1">
      <c r="A312" s="157"/>
      <c r="B312" s="129" t="s">
        <v>90</v>
      </c>
      <c r="C312" s="129" t="s">
        <v>83</v>
      </c>
      <c r="D312" s="13" t="s">
        <v>153</v>
      </c>
      <c r="E312" s="20">
        <f>E313+E314+E315+E316</f>
        <v>1283.6569999999999</v>
      </c>
      <c r="F312" s="20">
        <f>F313+F314+F315+F316</f>
        <v>1283.6569999999999</v>
      </c>
      <c r="G312" s="19" t="s">
        <v>175</v>
      </c>
      <c r="H312" s="20">
        <f>H313+H314+H315+H316</f>
        <v>695.83199999999999</v>
      </c>
      <c r="I312" s="41">
        <f>H312/F312*100</f>
        <v>54.207003895900542</v>
      </c>
      <c r="J312" s="30">
        <v>7</v>
      </c>
      <c r="K312" s="30">
        <v>4</v>
      </c>
      <c r="L312" s="41">
        <f>K312/J312*100</f>
        <v>57.142857142857139</v>
      </c>
      <c r="M312" s="30">
        <v>6</v>
      </c>
      <c r="N312" s="30">
        <v>6</v>
      </c>
      <c r="O312" s="30">
        <v>2</v>
      </c>
      <c r="P312" s="30">
        <v>2</v>
      </c>
      <c r="Q312" s="30" t="s">
        <v>142</v>
      </c>
    </row>
    <row r="313" spans="1:17" ht="22.5">
      <c r="A313" s="157"/>
      <c r="B313" s="130"/>
      <c r="C313" s="130"/>
      <c r="D313" s="13" t="s">
        <v>155</v>
      </c>
      <c r="E313" s="20">
        <v>0</v>
      </c>
      <c r="F313" s="20">
        <v>0</v>
      </c>
      <c r="G313" s="19" t="s">
        <v>175</v>
      </c>
      <c r="H313" s="20">
        <v>0</v>
      </c>
      <c r="I313" s="41"/>
      <c r="J313" s="30"/>
      <c r="K313" s="30"/>
      <c r="L313" s="30"/>
      <c r="M313" s="30"/>
      <c r="N313" s="30"/>
      <c r="O313" s="30"/>
      <c r="P313" s="30"/>
      <c r="Q313" s="30"/>
    </row>
    <row r="314" spans="1:17" ht="22.5">
      <c r="A314" s="157"/>
      <c r="B314" s="130"/>
      <c r="C314" s="130"/>
      <c r="D314" s="13" t="s">
        <v>154</v>
      </c>
      <c r="E314" s="20">
        <v>1283.6569999999999</v>
      </c>
      <c r="F314" s="20">
        <v>1283.6569999999999</v>
      </c>
      <c r="G314" s="19" t="s">
        <v>175</v>
      </c>
      <c r="H314" s="20">
        <v>695.83199999999999</v>
      </c>
      <c r="I314" s="41">
        <f t="shared" ref="I314" si="42">H314/F314*100</f>
        <v>54.207003895900542</v>
      </c>
      <c r="J314" s="30"/>
      <c r="K314" s="30"/>
      <c r="L314" s="30"/>
      <c r="M314" s="30"/>
      <c r="N314" s="30"/>
      <c r="O314" s="30"/>
      <c r="P314" s="30"/>
      <c r="Q314" s="30"/>
    </row>
    <row r="315" spans="1:17" ht="22.5">
      <c r="A315" s="157"/>
      <c r="B315" s="130"/>
      <c r="C315" s="130"/>
      <c r="D315" s="69" t="s">
        <v>179</v>
      </c>
      <c r="E315" s="20">
        <v>0</v>
      </c>
      <c r="F315" s="20">
        <v>0</v>
      </c>
      <c r="G315" s="19" t="s">
        <v>175</v>
      </c>
      <c r="H315" s="20">
        <v>0</v>
      </c>
      <c r="I315" s="41"/>
      <c r="J315" s="30"/>
      <c r="K315" s="30"/>
      <c r="L315" s="30"/>
      <c r="M315" s="30"/>
      <c r="N315" s="30"/>
      <c r="O315" s="30"/>
      <c r="P315" s="30"/>
      <c r="Q315" s="30"/>
    </row>
    <row r="316" spans="1:17" ht="22.5">
      <c r="A316" s="157"/>
      <c r="B316" s="131"/>
      <c r="C316" s="131"/>
      <c r="D316" s="13" t="s">
        <v>172</v>
      </c>
      <c r="E316" s="20">
        <v>0</v>
      </c>
      <c r="F316" s="20">
        <v>0</v>
      </c>
      <c r="G316" s="19" t="s">
        <v>175</v>
      </c>
      <c r="H316" s="20">
        <v>0</v>
      </c>
      <c r="I316" s="41"/>
      <c r="J316" s="30"/>
      <c r="K316" s="30"/>
      <c r="L316" s="30"/>
      <c r="M316" s="30"/>
      <c r="N316" s="30"/>
      <c r="O316" s="30"/>
      <c r="P316" s="30"/>
      <c r="Q316" s="30"/>
    </row>
    <row r="317" spans="1:17" ht="12" customHeight="1">
      <c r="A317" s="157"/>
      <c r="B317" s="129" t="s">
        <v>91</v>
      </c>
      <c r="C317" s="132" t="s">
        <v>86</v>
      </c>
      <c r="D317" s="13" t="s">
        <v>153</v>
      </c>
      <c r="E317" s="20">
        <f>E318+E319+E320+E321</f>
        <v>981.38699999999994</v>
      </c>
      <c r="F317" s="20">
        <f>F318+F319+F320+F321</f>
        <v>981.38699999999994</v>
      </c>
      <c r="G317" s="19" t="s">
        <v>175</v>
      </c>
      <c r="H317" s="20">
        <f>H318+H319+H320+H321</f>
        <v>427.387</v>
      </c>
      <c r="I317" s="41">
        <f>H317/F317*100</f>
        <v>43.549282800770747</v>
      </c>
      <c r="J317" s="30">
        <v>2</v>
      </c>
      <c r="K317" s="30">
        <v>0</v>
      </c>
      <c r="L317" s="30">
        <v>0</v>
      </c>
      <c r="M317" s="30">
        <v>4</v>
      </c>
      <c r="N317" s="30">
        <v>4</v>
      </c>
      <c r="O317" s="30">
        <v>4</v>
      </c>
      <c r="P317" s="30">
        <v>4</v>
      </c>
      <c r="Q317" s="30" t="s">
        <v>142</v>
      </c>
    </row>
    <row r="318" spans="1:17" ht="22.5">
      <c r="A318" s="157"/>
      <c r="B318" s="130"/>
      <c r="C318" s="133"/>
      <c r="D318" s="13" t="s">
        <v>155</v>
      </c>
      <c r="E318" s="20">
        <v>0</v>
      </c>
      <c r="F318" s="20">
        <v>0</v>
      </c>
      <c r="G318" s="19" t="s">
        <v>175</v>
      </c>
      <c r="H318" s="20">
        <v>0</v>
      </c>
      <c r="I318" s="41"/>
      <c r="J318" s="30"/>
      <c r="K318" s="30"/>
      <c r="L318" s="30"/>
      <c r="M318" s="30"/>
      <c r="N318" s="30"/>
      <c r="O318" s="30"/>
      <c r="P318" s="30"/>
      <c r="Q318" s="30"/>
    </row>
    <row r="319" spans="1:17" ht="22.5">
      <c r="A319" s="157"/>
      <c r="B319" s="130"/>
      <c r="C319" s="133"/>
      <c r="D319" s="13" t="s">
        <v>154</v>
      </c>
      <c r="E319" s="20">
        <v>427.387</v>
      </c>
      <c r="F319" s="20">
        <v>427.387</v>
      </c>
      <c r="G319" s="19" t="s">
        <v>175</v>
      </c>
      <c r="H319" s="20">
        <v>427.387</v>
      </c>
      <c r="I319" s="41">
        <f t="shared" ref="I319:I321" si="43">H319/F319*100</f>
        <v>100</v>
      </c>
      <c r="J319" s="30"/>
      <c r="K319" s="30"/>
      <c r="L319" s="30"/>
      <c r="M319" s="30"/>
      <c r="N319" s="30"/>
      <c r="O319" s="30"/>
      <c r="P319" s="30"/>
      <c r="Q319" s="30"/>
    </row>
    <row r="320" spans="1:17" ht="22.5">
      <c r="A320" s="157"/>
      <c r="B320" s="130"/>
      <c r="C320" s="133"/>
      <c r="D320" s="69" t="s">
        <v>179</v>
      </c>
      <c r="E320" s="20">
        <v>489</v>
      </c>
      <c r="F320" s="20">
        <v>489</v>
      </c>
      <c r="G320" s="19" t="s">
        <v>175</v>
      </c>
      <c r="H320" s="20">
        <v>0</v>
      </c>
      <c r="I320" s="41">
        <f t="shared" si="43"/>
        <v>0</v>
      </c>
      <c r="J320" s="30"/>
      <c r="K320" s="30"/>
      <c r="L320" s="30"/>
      <c r="M320" s="30"/>
      <c r="N320" s="30"/>
      <c r="O320" s="30"/>
      <c r="P320" s="30"/>
      <c r="Q320" s="30"/>
    </row>
    <row r="321" spans="1:17" ht="34.5" customHeight="1">
      <c r="A321" s="157"/>
      <c r="B321" s="131"/>
      <c r="C321" s="162"/>
      <c r="D321" s="46" t="s">
        <v>172</v>
      </c>
      <c r="E321" s="20">
        <v>65</v>
      </c>
      <c r="F321" s="20">
        <v>65</v>
      </c>
      <c r="G321" s="19" t="s">
        <v>175</v>
      </c>
      <c r="H321" s="20">
        <v>0</v>
      </c>
      <c r="I321" s="41">
        <f t="shared" si="43"/>
        <v>0</v>
      </c>
      <c r="J321" s="30"/>
      <c r="K321" s="30"/>
      <c r="L321" s="30"/>
      <c r="M321" s="30"/>
      <c r="N321" s="30"/>
      <c r="O321" s="30"/>
      <c r="P321" s="30"/>
      <c r="Q321" s="30"/>
    </row>
    <row r="322" spans="1:17" ht="13.5" customHeight="1">
      <c r="A322" s="157"/>
      <c r="B322" s="129" t="s">
        <v>92</v>
      </c>
      <c r="C322" s="159" t="s">
        <v>158</v>
      </c>
      <c r="D322" s="13" t="s">
        <v>153</v>
      </c>
      <c r="E322" s="20">
        <f>E323+E324+E325+E326</f>
        <v>14419.456</v>
      </c>
      <c r="F322" s="20">
        <f>F323+F324+F325+F326</f>
        <v>14419.456</v>
      </c>
      <c r="G322" s="19" t="s">
        <v>175</v>
      </c>
      <c r="H322" s="20">
        <f>H323+H324+H325+H326</f>
        <v>33310.894999999997</v>
      </c>
      <c r="I322" s="41">
        <f>H322/F322*100</f>
        <v>231.01353476857932</v>
      </c>
      <c r="J322" s="30">
        <v>6</v>
      </c>
      <c r="K322" s="30">
        <v>6</v>
      </c>
      <c r="L322" s="41">
        <v>100</v>
      </c>
      <c r="M322" s="30">
        <v>5</v>
      </c>
      <c r="N322" s="30">
        <v>5</v>
      </c>
      <c r="O322" s="30">
        <v>7</v>
      </c>
      <c r="P322" s="30">
        <v>7</v>
      </c>
      <c r="Q322" s="30" t="s">
        <v>142</v>
      </c>
    </row>
    <row r="323" spans="1:17" ht="21.75" customHeight="1">
      <c r="A323" s="157"/>
      <c r="B323" s="130"/>
      <c r="C323" s="160"/>
      <c r="D323" s="13" t="s">
        <v>155</v>
      </c>
      <c r="E323" s="20">
        <v>0</v>
      </c>
      <c r="F323" s="20">
        <v>0</v>
      </c>
      <c r="G323" s="19" t="s">
        <v>175</v>
      </c>
      <c r="H323" s="20">
        <v>0</v>
      </c>
      <c r="I323" s="41"/>
      <c r="J323" s="42"/>
      <c r="K323" s="42"/>
      <c r="L323" s="42"/>
      <c r="M323" s="42"/>
      <c r="N323" s="42"/>
      <c r="O323" s="42"/>
      <c r="P323" s="42"/>
      <c r="Q323" s="42"/>
    </row>
    <row r="324" spans="1:17" ht="22.5" customHeight="1">
      <c r="A324" s="157"/>
      <c r="B324" s="130"/>
      <c r="C324" s="160"/>
      <c r="D324" s="13" t="s">
        <v>154</v>
      </c>
      <c r="E324" s="20">
        <v>6472.0659999999998</v>
      </c>
      <c r="F324" s="20">
        <v>6472.0659999999998</v>
      </c>
      <c r="G324" s="19" t="s">
        <v>175</v>
      </c>
      <c r="H324" s="20">
        <v>6394.5050000000001</v>
      </c>
      <c r="I324" s="41">
        <f t="shared" ref="I324:I326" si="44">H324/F324*100</f>
        <v>98.801603691927738</v>
      </c>
      <c r="J324" s="42"/>
      <c r="K324" s="42"/>
      <c r="L324" s="42"/>
      <c r="M324" s="42"/>
      <c r="N324" s="42"/>
      <c r="O324" s="42"/>
      <c r="P324" s="42"/>
      <c r="Q324" s="42"/>
    </row>
    <row r="325" spans="1:17" ht="23.25" customHeight="1">
      <c r="A325" s="157"/>
      <c r="B325" s="130"/>
      <c r="C325" s="160"/>
      <c r="D325" s="69" t="s">
        <v>179</v>
      </c>
      <c r="E325" s="20">
        <v>0</v>
      </c>
      <c r="F325" s="20">
        <v>0</v>
      </c>
      <c r="G325" s="19" t="s">
        <v>175</v>
      </c>
      <c r="H325" s="20">
        <v>0</v>
      </c>
      <c r="I325" s="41"/>
      <c r="J325" s="42"/>
      <c r="K325" s="42"/>
      <c r="L325" s="42"/>
      <c r="M325" s="42"/>
      <c r="N325" s="42"/>
      <c r="O325" s="42"/>
      <c r="P325" s="42"/>
      <c r="Q325" s="42"/>
    </row>
    <row r="326" spans="1:17" ht="42.75" customHeight="1">
      <c r="A326" s="157"/>
      <c r="B326" s="131"/>
      <c r="C326" s="161"/>
      <c r="D326" s="46" t="s">
        <v>172</v>
      </c>
      <c r="E326" s="20">
        <v>7947.39</v>
      </c>
      <c r="F326" s="20">
        <v>7947.39</v>
      </c>
      <c r="G326" s="19" t="s">
        <v>175</v>
      </c>
      <c r="H326" s="20">
        <v>26916.39</v>
      </c>
      <c r="I326" s="41">
        <f t="shared" si="44"/>
        <v>338.68213337963783</v>
      </c>
      <c r="J326" s="42"/>
      <c r="K326" s="42"/>
      <c r="L326" s="42"/>
      <c r="M326" s="42"/>
      <c r="N326" s="42"/>
      <c r="O326" s="42"/>
      <c r="P326" s="42"/>
      <c r="Q326" s="42"/>
    </row>
    <row r="327" spans="1:17" ht="12.75" customHeight="1">
      <c r="A327" s="157"/>
      <c r="B327" s="141" t="s">
        <v>93</v>
      </c>
      <c r="C327" s="141" t="s">
        <v>83</v>
      </c>
      <c r="D327" s="13" t="s">
        <v>153</v>
      </c>
      <c r="E327" s="20">
        <f>E328+E329+E330+E331</f>
        <v>42196.506999999998</v>
      </c>
      <c r="F327" s="20">
        <f>F328+F329+F330+F331</f>
        <v>42196.506999999998</v>
      </c>
      <c r="G327" s="19" t="s">
        <v>175</v>
      </c>
      <c r="H327" s="20">
        <f>H328+H329+H330+H331</f>
        <v>42088.186000000002</v>
      </c>
      <c r="I327" s="41">
        <f>H327/F327*100</f>
        <v>99.743293917669547</v>
      </c>
      <c r="J327" s="42">
        <v>1</v>
      </c>
      <c r="K327" s="42">
        <v>0</v>
      </c>
      <c r="L327" s="42">
        <v>0</v>
      </c>
      <c r="M327" s="42">
        <v>8</v>
      </c>
      <c r="N327" s="42">
        <v>7</v>
      </c>
      <c r="O327" s="42">
        <v>5</v>
      </c>
      <c r="P327" s="42">
        <v>4</v>
      </c>
      <c r="Q327" s="42" t="s">
        <v>142</v>
      </c>
    </row>
    <row r="328" spans="1:17" ht="22.5">
      <c r="A328" s="157"/>
      <c r="B328" s="142"/>
      <c r="C328" s="142"/>
      <c r="D328" s="13" t="s">
        <v>155</v>
      </c>
      <c r="E328" s="20">
        <v>0</v>
      </c>
      <c r="F328" s="20">
        <v>0</v>
      </c>
      <c r="G328" s="19" t="s">
        <v>175</v>
      </c>
      <c r="H328" s="20">
        <v>0</v>
      </c>
      <c r="I328" s="41"/>
      <c r="J328" s="42"/>
      <c r="K328" s="42"/>
      <c r="L328" s="42"/>
      <c r="M328" s="42"/>
      <c r="N328" s="42"/>
      <c r="O328" s="42"/>
      <c r="P328" s="42"/>
      <c r="Q328" s="42"/>
    </row>
    <row r="329" spans="1:17" ht="22.5">
      <c r="A329" s="157"/>
      <c r="B329" s="142"/>
      <c r="C329" s="142"/>
      <c r="D329" s="13" t="s">
        <v>154</v>
      </c>
      <c r="E329" s="20">
        <v>42196.506999999998</v>
      </c>
      <c r="F329" s="20">
        <v>42196.506999999998</v>
      </c>
      <c r="G329" s="19" t="s">
        <v>175</v>
      </c>
      <c r="H329" s="20">
        <v>42088.186000000002</v>
      </c>
      <c r="I329" s="41">
        <f t="shared" ref="I329" si="45">H329/F329*100</f>
        <v>99.743293917669547</v>
      </c>
      <c r="J329" s="42"/>
      <c r="K329" s="42"/>
      <c r="L329" s="42"/>
      <c r="M329" s="42"/>
      <c r="N329" s="42"/>
      <c r="O329" s="42"/>
      <c r="P329" s="42"/>
      <c r="Q329" s="42"/>
    </row>
    <row r="330" spans="1:17" ht="22.5">
      <c r="A330" s="157"/>
      <c r="B330" s="142"/>
      <c r="C330" s="142"/>
      <c r="D330" s="69" t="s">
        <v>179</v>
      </c>
      <c r="E330" s="20">
        <v>0</v>
      </c>
      <c r="F330" s="20">
        <v>0</v>
      </c>
      <c r="G330" s="19" t="s">
        <v>175</v>
      </c>
      <c r="H330" s="20">
        <v>0</v>
      </c>
      <c r="I330" s="41"/>
      <c r="J330" s="42"/>
      <c r="K330" s="42"/>
      <c r="L330" s="42"/>
      <c r="M330" s="42"/>
      <c r="N330" s="42"/>
      <c r="O330" s="42"/>
      <c r="P330" s="42"/>
      <c r="Q330" s="42"/>
    </row>
    <row r="331" spans="1:17" ht="22.5">
      <c r="A331" s="181"/>
      <c r="B331" s="143"/>
      <c r="C331" s="143"/>
      <c r="D331" s="13" t="s">
        <v>172</v>
      </c>
      <c r="E331" s="20">
        <v>0</v>
      </c>
      <c r="F331" s="20">
        <v>0</v>
      </c>
      <c r="G331" s="19" t="s">
        <v>175</v>
      </c>
      <c r="H331" s="20">
        <v>0</v>
      </c>
      <c r="I331" s="41"/>
      <c r="J331" s="42"/>
      <c r="K331" s="42"/>
      <c r="L331" s="42"/>
      <c r="M331" s="42"/>
      <c r="N331" s="42"/>
      <c r="O331" s="42"/>
      <c r="P331" s="42"/>
      <c r="Q331" s="42"/>
    </row>
    <row r="332" spans="1:17" s="47" customFormat="1" ht="13.5" customHeight="1">
      <c r="A332" s="182">
        <v>15</v>
      </c>
      <c r="B332" s="146" t="s">
        <v>94</v>
      </c>
      <c r="C332" s="145" t="s">
        <v>95</v>
      </c>
      <c r="D332" s="83" t="s">
        <v>153</v>
      </c>
      <c r="E332" s="22">
        <v>4699650</v>
      </c>
      <c r="F332" s="22">
        <v>4699650</v>
      </c>
      <c r="G332" s="23" t="s">
        <v>175</v>
      </c>
      <c r="H332" s="22">
        <v>8281448.1160000004</v>
      </c>
      <c r="I332" s="39">
        <f t="shared" ref="I332:I343" si="46">H332/F332*100</f>
        <v>176.21414607470768</v>
      </c>
      <c r="J332" s="25">
        <v>13</v>
      </c>
      <c r="K332" s="25">
        <v>11</v>
      </c>
      <c r="L332" s="25">
        <v>84.6</v>
      </c>
      <c r="M332" s="25">
        <v>5</v>
      </c>
      <c r="N332" s="25">
        <v>4</v>
      </c>
      <c r="O332" s="25">
        <v>5</v>
      </c>
      <c r="P332" s="25">
        <v>3</v>
      </c>
      <c r="Q332" s="138" t="s">
        <v>186</v>
      </c>
    </row>
    <row r="333" spans="1:17" s="47" customFormat="1" ht="22.5">
      <c r="A333" s="183"/>
      <c r="B333" s="146"/>
      <c r="C333" s="145"/>
      <c r="D333" s="13" t="s">
        <v>155</v>
      </c>
      <c r="E333" s="20">
        <v>0</v>
      </c>
      <c r="F333" s="20">
        <v>0</v>
      </c>
      <c r="G333" s="19" t="s">
        <v>175</v>
      </c>
      <c r="H333" s="20">
        <v>0</v>
      </c>
      <c r="I333" s="40">
        <v>0</v>
      </c>
      <c r="J333" s="25"/>
      <c r="K333" s="25"/>
      <c r="L333" s="25"/>
      <c r="M333" s="25"/>
      <c r="N333" s="25"/>
      <c r="O333" s="25"/>
      <c r="P333" s="25"/>
      <c r="Q333" s="139"/>
    </row>
    <row r="334" spans="1:17" s="47" customFormat="1" ht="22.5">
      <c r="A334" s="183"/>
      <c r="B334" s="146"/>
      <c r="C334" s="145"/>
      <c r="D334" s="46" t="s">
        <v>154</v>
      </c>
      <c r="E334" s="20">
        <v>650</v>
      </c>
      <c r="F334" s="20">
        <v>650</v>
      </c>
      <c r="G334" s="19" t="s">
        <v>175</v>
      </c>
      <c r="H334" s="20">
        <v>648.11599999999999</v>
      </c>
      <c r="I334" s="40">
        <f t="shared" si="46"/>
        <v>99.710153846153844</v>
      </c>
      <c r="J334" s="25"/>
      <c r="K334" s="25"/>
      <c r="L334" s="25"/>
      <c r="M334" s="25"/>
      <c r="N334" s="25"/>
      <c r="O334" s="25"/>
      <c r="P334" s="25"/>
      <c r="Q334" s="139"/>
    </row>
    <row r="335" spans="1:17" s="47" customFormat="1" ht="27" customHeight="1">
      <c r="A335" s="183"/>
      <c r="B335" s="146"/>
      <c r="C335" s="145"/>
      <c r="D335" s="46" t="s">
        <v>172</v>
      </c>
      <c r="E335" s="20">
        <v>4699000</v>
      </c>
      <c r="F335" s="20">
        <v>4699000</v>
      </c>
      <c r="G335" s="19" t="s">
        <v>175</v>
      </c>
      <c r="H335" s="20">
        <v>8280800</v>
      </c>
      <c r="I335" s="40">
        <f t="shared" si="46"/>
        <v>176.22472866567355</v>
      </c>
      <c r="J335" s="25"/>
      <c r="K335" s="25"/>
      <c r="L335" s="25"/>
      <c r="M335" s="25"/>
      <c r="N335" s="25"/>
      <c r="O335" s="25"/>
      <c r="P335" s="25"/>
      <c r="Q335" s="140"/>
    </row>
    <row r="336" spans="1:17" s="37" customFormat="1" ht="12.75" customHeight="1">
      <c r="A336" s="183"/>
      <c r="B336" s="141" t="s">
        <v>96</v>
      </c>
      <c r="C336" s="141" t="s">
        <v>95</v>
      </c>
      <c r="D336" s="20" t="s">
        <v>153</v>
      </c>
      <c r="E336" s="20">
        <v>4379650</v>
      </c>
      <c r="F336" s="20">
        <v>4379650</v>
      </c>
      <c r="G336" s="19" t="s">
        <v>175</v>
      </c>
      <c r="H336" s="20">
        <v>8113494.1160000004</v>
      </c>
      <c r="I336" s="40">
        <f t="shared" si="46"/>
        <v>185.25439512289796</v>
      </c>
      <c r="J336" s="30">
        <v>4</v>
      </c>
      <c r="K336" s="30">
        <v>4</v>
      </c>
      <c r="L336" s="30">
        <v>100</v>
      </c>
      <c r="M336" s="30">
        <v>3</v>
      </c>
      <c r="N336" s="30">
        <v>2</v>
      </c>
      <c r="O336" s="30">
        <v>4</v>
      </c>
      <c r="P336" s="30">
        <v>2</v>
      </c>
      <c r="Q336" s="30" t="s">
        <v>142</v>
      </c>
    </row>
    <row r="337" spans="1:17" s="37" customFormat="1" ht="22.5">
      <c r="A337" s="183"/>
      <c r="B337" s="142"/>
      <c r="C337" s="142"/>
      <c r="D337" s="46" t="s">
        <v>155</v>
      </c>
      <c r="E337" s="20">
        <v>0</v>
      </c>
      <c r="F337" s="20">
        <v>0</v>
      </c>
      <c r="G337" s="19" t="s">
        <v>175</v>
      </c>
      <c r="H337" s="20">
        <v>0</v>
      </c>
      <c r="I337" s="40">
        <v>0</v>
      </c>
      <c r="J337" s="30"/>
      <c r="K337" s="30"/>
      <c r="L337" s="30"/>
      <c r="M337" s="30"/>
      <c r="N337" s="30"/>
      <c r="O337" s="30"/>
      <c r="P337" s="30"/>
      <c r="Q337" s="30"/>
    </row>
    <row r="338" spans="1:17" s="37" customFormat="1" ht="22.5">
      <c r="A338" s="183"/>
      <c r="B338" s="142"/>
      <c r="C338" s="142"/>
      <c r="D338" s="46" t="s">
        <v>154</v>
      </c>
      <c r="E338" s="20">
        <v>650</v>
      </c>
      <c r="F338" s="20">
        <v>650</v>
      </c>
      <c r="G338" s="19" t="s">
        <v>175</v>
      </c>
      <c r="H338" s="20">
        <v>648.11599999999999</v>
      </c>
      <c r="I338" s="40">
        <f t="shared" si="46"/>
        <v>99.710153846153844</v>
      </c>
      <c r="J338" s="30"/>
      <c r="K338" s="30"/>
      <c r="L338" s="30"/>
      <c r="M338" s="30"/>
      <c r="N338" s="30"/>
      <c r="O338" s="30"/>
      <c r="P338" s="30"/>
      <c r="Q338" s="30"/>
    </row>
    <row r="339" spans="1:17" s="37" customFormat="1" ht="25.5" customHeight="1">
      <c r="A339" s="183"/>
      <c r="B339" s="143"/>
      <c r="C339" s="143"/>
      <c r="D339" s="46" t="s">
        <v>172</v>
      </c>
      <c r="E339" s="20">
        <v>4379000</v>
      </c>
      <c r="F339" s="20">
        <v>4379000</v>
      </c>
      <c r="G339" s="19" t="s">
        <v>175</v>
      </c>
      <c r="H339" s="20">
        <v>8112846</v>
      </c>
      <c r="I339" s="40">
        <f t="shared" si="46"/>
        <v>185.26709294359443</v>
      </c>
      <c r="J339" s="30"/>
      <c r="K339" s="30"/>
      <c r="L339" s="30"/>
      <c r="M339" s="30"/>
      <c r="N339" s="30"/>
      <c r="O339" s="30"/>
      <c r="P339" s="30"/>
      <c r="Q339" s="30"/>
    </row>
    <row r="340" spans="1:17" s="37" customFormat="1" ht="15.75" customHeight="1">
      <c r="A340" s="183"/>
      <c r="B340" s="141" t="s">
        <v>191</v>
      </c>
      <c r="C340" s="141" t="s">
        <v>37</v>
      </c>
      <c r="D340" s="20" t="s">
        <v>153</v>
      </c>
      <c r="E340" s="20">
        <v>320000</v>
      </c>
      <c r="F340" s="20">
        <v>320000</v>
      </c>
      <c r="G340" s="19" t="s">
        <v>175</v>
      </c>
      <c r="H340" s="20">
        <v>167954</v>
      </c>
      <c r="I340" s="40">
        <f t="shared" si="46"/>
        <v>52.485624999999999</v>
      </c>
      <c r="J340" s="30">
        <v>4</v>
      </c>
      <c r="K340" s="30">
        <v>2</v>
      </c>
      <c r="L340" s="30">
        <v>50</v>
      </c>
      <c r="M340" s="30">
        <v>2</v>
      </c>
      <c r="N340" s="30">
        <v>2</v>
      </c>
      <c r="O340" s="30">
        <v>1</v>
      </c>
      <c r="P340" s="30">
        <v>1</v>
      </c>
      <c r="Q340" s="30" t="s">
        <v>142</v>
      </c>
    </row>
    <row r="341" spans="1:17" s="37" customFormat="1" ht="22.5">
      <c r="A341" s="183"/>
      <c r="B341" s="142"/>
      <c r="C341" s="142"/>
      <c r="D341" s="46" t="s">
        <v>155</v>
      </c>
      <c r="E341" s="20">
        <v>0</v>
      </c>
      <c r="F341" s="20">
        <v>0</v>
      </c>
      <c r="G341" s="19" t="s">
        <v>175</v>
      </c>
      <c r="H341" s="20">
        <v>0</v>
      </c>
      <c r="I341" s="40">
        <v>0</v>
      </c>
      <c r="J341" s="30"/>
      <c r="K341" s="30"/>
      <c r="L341" s="30"/>
      <c r="M341" s="30"/>
      <c r="N341" s="30"/>
      <c r="O341" s="30"/>
      <c r="P341" s="30"/>
      <c r="Q341" s="30"/>
    </row>
    <row r="342" spans="1:17" s="37" customFormat="1" ht="22.5">
      <c r="A342" s="183"/>
      <c r="B342" s="142"/>
      <c r="C342" s="142"/>
      <c r="D342" s="46" t="s">
        <v>154</v>
      </c>
      <c r="E342" s="20">
        <v>0</v>
      </c>
      <c r="F342" s="20">
        <v>0</v>
      </c>
      <c r="G342" s="19" t="s">
        <v>175</v>
      </c>
      <c r="H342" s="20">
        <v>0</v>
      </c>
      <c r="I342" s="40">
        <v>0</v>
      </c>
      <c r="J342" s="30"/>
      <c r="K342" s="30"/>
      <c r="L342" s="30"/>
      <c r="M342" s="30"/>
      <c r="N342" s="30"/>
      <c r="O342" s="30"/>
      <c r="P342" s="30"/>
      <c r="Q342" s="30"/>
    </row>
    <row r="343" spans="1:17" s="37" customFormat="1" ht="28.5" customHeight="1">
      <c r="A343" s="183"/>
      <c r="B343" s="142"/>
      <c r="C343" s="142"/>
      <c r="D343" s="46" t="s">
        <v>172</v>
      </c>
      <c r="E343" s="20">
        <v>320000</v>
      </c>
      <c r="F343" s="20">
        <v>320000</v>
      </c>
      <c r="G343" s="19" t="s">
        <v>175</v>
      </c>
      <c r="H343" s="20">
        <v>167954</v>
      </c>
      <c r="I343" s="40">
        <f t="shared" si="46"/>
        <v>52.485624999999999</v>
      </c>
      <c r="J343" s="30"/>
      <c r="K343" s="30"/>
      <c r="L343" s="30"/>
      <c r="M343" s="30"/>
      <c r="N343" s="30"/>
      <c r="O343" s="30"/>
      <c r="P343" s="30"/>
      <c r="Q343" s="30"/>
    </row>
    <row r="344" spans="1:17" ht="11.25" customHeight="1">
      <c r="A344" s="156">
        <v>16</v>
      </c>
      <c r="B344" s="146" t="s">
        <v>97</v>
      </c>
      <c r="C344" s="147" t="s">
        <v>98</v>
      </c>
      <c r="D344" s="28" t="s">
        <v>153</v>
      </c>
      <c r="E344" s="22">
        <v>61709.588000000003</v>
      </c>
      <c r="F344" s="22">
        <v>61709.588000000003</v>
      </c>
      <c r="G344" s="19" t="s">
        <v>175</v>
      </c>
      <c r="H344" s="22">
        <v>55363.92</v>
      </c>
      <c r="I344" s="39">
        <f>H344/F344*100</f>
        <v>89.716884838057894</v>
      </c>
      <c r="J344" s="25">
        <v>17</v>
      </c>
      <c r="K344" s="25">
        <v>15</v>
      </c>
      <c r="L344" s="31">
        <f>K344/J344*100</f>
        <v>88.235294117647058</v>
      </c>
      <c r="M344" s="25">
        <v>9</v>
      </c>
      <c r="N344" s="25">
        <v>8</v>
      </c>
      <c r="O344" s="25">
        <v>16</v>
      </c>
      <c r="P344" s="25">
        <v>15</v>
      </c>
      <c r="Q344" s="126" t="s">
        <v>177</v>
      </c>
    </row>
    <row r="345" spans="1:17" ht="24" customHeight="1">
      <c r="A345" s="157"/>
      <c r="B345" s="146"/>
      <c r="C345" s="148"/>
      <c r="D345" s="13" t="s">
        <v>155</v>
      </c>
      <c r="E345" s="20">
        <v>0</v>
      </c>
      <c r="F345" s="20">
        <v>0</v>
      </c>
      <c r="G345" s="19" t="s">
        <v>175</v>
      </c>
      <c r="H345" s="20">
        <v>0</v>
      </c>
      <c r="I345" s="39"/>
      <c r="J345" s="17"/>
      <c r="K345" s="17"/>
      <c r="L345" s="17"/>
      <c r="M345" s="17"/>
      <c r="N345" s="17"/>
      <c r="O345" s="17"/>
      <c r="P345" s="17"/>
      <c r="Q345" s="127"/>
    </row>
    <row r="346" spans="1:17" ht="21" customHeight="1">
      <c r="A346" s="157"/>
      <c r="B346" s="146"/>
      <c r="C346" s="148"/>
      <c r="D346" s="13" t="s">
        <v>154</v>
      </c>
      <c r="E346" s="20">
        <v>61709.588000000003</v>
      </c>
      <c r="F346" s="20">
        <v>61709.588000000003</v>
      </c>
      <c r="G346" s="19" t="s">
        <v>175</v>
      </c>
      <c r="H346" s="20">
        <v>55363.92</v>
      </c>
      <c r="I346" s="40">
        <f t="shared" ref="I346:I358" si="47">H346/F346*100</f>
        <v>89.716884838057894</v>
      </c>
      <c r="J346" s="17"/>
      <c r="K346" s="17"/>
      <c r="L346" s="17"/>
      <c r="M346" s="17"/>
      <c r="N346" s="17"/>
      <c r="O346" s="17"/>
      <c r="P346" s="17"/>
      <c r="Q346" s="127"/>
    </row>
    <row r="347" spans="1:17" ht="33" customHeight="1">
      <c r="A347" s="157"/>
      <c r="B347" s="146"/>
      <c r="C347" s="149"/>
      <c r="D347" s="13" t="s">
        <v>172</v>
      </c>
      <c r="E347" s="20">
        <v>0</v>
      </c>
      <c r="F347" s="20">
        <v>0</v>
      </c>
      <c r="G347" s="19" t="s">
        <v>175</v>
      </c>
      <c r="H347" s="20">
        <v>0</v>
      </c>
      <c r="I347" s="39"/>
      <c r="J347" s="17"/>
      <c r="K347" s="17"/>
      <c r="L347" s="17"/>
      <c r="M347" s="17"/>
      <c r="N347" s="17"/>
      <c r="O347" s="17"/>
      <c r="P347" s="17"/>
      <c r="Q347" s="134"/>
    </row>
    <row r="348" spans="1:17" ht="12" customHeight="1">
      <c r="A348" s="157"/>
      <c r="B348" s="129" t="s">
        <v>99</v>
      </c>
      <c r="C348" s="150" t="s">
        <v>85</v>
      </c>
      <c r="D348" s="116" t="s">
        <v>153</v>
      </c>
      <c r="E348" s="20">
        <v>29745.367999999999</v>
      </c>
      <c r="F348" s="20">
        <v>29745.367999999999</v>
      </c>
      <c r="G348" s="19" t="s">
        <v>175</v>
      </c>
      <c r="H348" s="20">
        <v>25865.61</v>
      </c>
      <c r="I348" s="40">
        <f t="shared" si="47"/>
        <v>86.956765839978857</v>
      </c>
      <c r="J348" s="30">
        <v>8</v>
      </c>
      <c r="K348" s="30">
        <v>8</v>
      </c>
      <c r="L348" s="41">
        <v>100</v>
      </c>
      <c r="M348" s="30">
        <v>4</v>
      </c>
      <c r="N348" s="30">
        <v>4</v>
      </c>
      <c r="O348" s="30">
        <v>10</v>
      </c>
      <c r="P348" s="30">
        <v>10</v>
      </c>
      <c r="Q348" s="43" t="s">
        <v>142</v>
      </c>
    </row>
    <row r="349" spans="1:17" ht="22.5">
      <c r="A349" s="157"/>
      <c r="B349" s="130"/>
      <c r="C349" s="151"/>
      <c r="D349" s="13" t="s">
        <v>155</v>
      </c>
      <c r="E349" s="20">
        <v>0</v>
      </c>
      <c r="F349" s="20">
        <v>0</v>
      </c>
      <c r="G349" s="19" t="s">
        <v>175</v>
      </c>
      <c r="H349" s="20">
        <v>0</v>
      </c>
      <c r="I349" s="39"/>
      <c r="J349" s="30"/>
      <c r="K349" s="30"/>
      <c r="L349" s="30"/>
      <c r="M349" s="30"/>
      <c r="N349" s="30"/>
      <c r="O349" s="30"/>
      <c r="P349" s="30"/>
      <c r="Q349" s="43"/>
    </row>
    <row r="350" spans="1:17" ht="22.5">
      <c r="A350" s="157"/>
      <c r="B350" s="130"/>
      <c r="C350" s="151"/>
      <c r="D350" s="13" t="s">
        <v>154</v>
      </c>
      <c r="E350" s="20">
        <v>29745.367999999999</v>
      </c>
      <c r="F350" s="20">
        <v>29745.367999999999</v>
      </c>
      <c r="G350" s="19" t="s">
        <v>175</v>
      </c>
      <c r="H350" s="20">
        <v>25865.61</v>
      </c>
      <c r="I350" s="40">
        <f t="shared" si="47"/>
        <v>86.956765839978857</v>
      </c>
      <c r="J350" s="30"/>
      <c r="K350" s="30"/>
      <c r="L350" s="30"/>
      <c r="M350" s="30"/>
      <c r="N350" s="30"/>
      <c r="O350" s="30"/>
      <c r="P350" s="30"/>
      <c r="Q350" s="43"/>
    </row>
    <row r="351" spans="1:17" ht="22.5">
      <c r="A351" s="157"/>
      <c r="B351" s="130"/>
      <c r="C351" s="151"/>
      <c r="D351" s="13" t="s">
        <v>172</v>
      </c>
      <c r="E351" s="20">
        <v>0</v>
      </c>
      <c r="F351" s="20">
        <v>0</v>
      </c>
      <c r="G351" s="19" t="s">
        <v>175</v>
      </c>
      <c r="H351" s="20">
        <v>0</v>
      </c>
      <c r="I351" s="40"/>
      <c r="J351" s="30"/>
      <c r="K351" s="30"/>
      <c r="L351" s="30"/>
      <c r="M351" s="30"/>
      <c r="N351" s="30"/>
      <c r="O351" s="30"/>
      <c r="P351" s="30"/>
      <c r="Q351" s="43"/>
    </row>
    <row r="352" spans="1:17" ht="12.75" customHeight="1">
      <c r="A352" s="157"/>
      <c r="B352" s="129" t="s">
        <v>100</v>
      </c>
      <c r="C352" s="150" t="s">
        <v>85</v>
      </c>
      <c r="D352" s="116" t="s">
        <v>153</v>
      </c>
      <c r="E352" s="20">
        <v>8443.5319999999992</v>
      </c>
      <c r="F352" s="20">
        <v>8443.5319999999992</v>
      </c>
      <c r="G352" s="19" t="s">
        <v>175</v>
      </c>
      <c r="H352" s="20">
        <v>6084.93</v>
      </c>
      <c r="I352" s="40">
        <f t="shared" si="47"/>
        <v>72.066168518103566</v>
      </c>
      <c r="J352" s="30">
        <v>6</v>
      </c>
      <c r="K352" s="30">
        <v>5</v>
      </c>
      <c r="L352" s="41">
        <f>K352/J352*100</f>
        <v>83.333333333333343</v>
      </c>
      <c r="M352" s="30">
        <v>3</v>
      </c>
      <c r="N352" s="30">
        <v>3</v>
      </c>
      <c r="O352" s="30">
        <v>5</v>
      </c>
      <c r="P352" s="30">
        <v>5</v>
      </c>
      <c r="Q352" s="43" t="s">
        <v>142</v>
      </c>
    </row>
    <row r="353" spans="1:17" ht="22.5">
      <c r="A353" s="157"/>
      <c r="B353" s="130"/>
      <c r="C353" s="151"/>
      <c r="D353" s="13" t="s">
        <v>155</v>
      </c>
      <c r="E353" s="20">
        <v>0</v>
      </c>
      <c r="F353" s="20">
        <v>0</v>
      </c>
      <c r="G353" s="19" t="s">
        <v>175</v>
      </c>
      <c r="H353" s="20">
        <v>0</v>
      </c>
      <c r="I353" s="40"/>
      <c r="J353" s="42"/>
      <c r="K353" s="42"/>
      <c r="L353" s="42"/>
      <c r="M353" s="42"/>
      <c r="N353" s="42"/>
      <c r="O353" s="42"/>
      <c r="P353" s="42"/>
      <c r="Q353" s="44"/>
    </row>
    <row r="354" spans="1:17" ht="22.5">
      <c r="A354" s="157"/>
      <c r="B354" s="130"/>
      <c r="C354" s="151"/>
      <c r="D354" s="13" t="s">
        <v>154</v>
      </c>
      <c r="E354" s="20">
        <v>8443.5319999999992</v>
      </c>
      <c r="F354" s="20">
        <v>8443.5319999999992</v>
      </c>
      <c r="G354" s="19" t="s">
        <v>175</v>
      </c>
      <c r="H354" s="20">
        <v>6084.93</v>
      </c>
      <c r="I354" s="40">
        <f t="shared" si="47"/>
        <v>72.066168518103566</v>
      </c>
      <c r="J354" s="42"/>
      <c r="K354" s="42"/>
      <c r="L354" s="42"/>
      <c r="M354" s="42"/>
      <c r="N354" s="42"/>
      <c r="O354" s="42"/>
      <c r="P354" s="42"/>
      <c r="Q354" s="44"/>
    </row>
    <row r="355" spans="1:17" ht="22.5">
      <c r="A355" s="157"/>
      <c r="B355" s="130"/>
      <c r="C355" s="151"/>
      <c r="D355" s="13" t="s">
        <v>172</v>
      </c>
      <c r="E355" s="20">
        <v>0</v>
      </c>
      <c r="F355" s="20">
        <v>0</v>
      </c>
      <c r="G355" s="19" t="s">
        <v>175</v>
      </c>
      <c r="H355" s="20">
        <v>0</v>
      </c>
      <c r="I355" s="40"/>
      <c r="J355" s="42"/>
      <c r="K355" s="42"/>
      <c r="L355" s="42"/>
      <c r="M355" s="42"/>
      <c r="N355" s="42"/>
      <c r="O355" s="42"/>
      <c r="P355" s="42"/>
      <c r="Q355" s="44"/>
    </row>
    <row r="356" spans="1:17" ht="14.25" customHeight="1">
      <c r="A356" s="157"/>
      <c r="B356" s="152" t="s">
        <v>101</v>
      </c>
      <c r="C356" s="154" t="s">
        <v>85</v>
      </c>
      <c r="D356" s="117" t="s">
        <v>153</v>
      </c>
      <c r="E356" s="20">
        <v>23520.687999999998</v>
      </c>
      <c r="F356" s="20">
        <v>23520.687999999998</v>
      </c>
      <c r="G356" s="19" t="s">
        <v>175</v>
      </c>
      <c r="H356" s="20">
        <v>23413.38</v>
      </c>
      <c r="I356" s="40">
        <f t="shared" si="47"/>
        <v>99.543771848850696</v>
      </c>
      <c r="J356" s="42">
        <v>1</v>
      </c>
      <c r="K356" s="42">
        <v>0</v>
      </c>
      <c r="L356" s="42">
        <f>K356/J356*100</f>
        <v>0</v>
      </c>
      <c r="M356" s="42">
        <v>2</v>
      </c>
      <c r="N356" s="42">
        <v>1</v>
      </c>
      <c r="O356" s="42">
        <v>1</v>
      </c>
      <c r="P356" s="42">
        <v>0</v>
      </c>
      <c r="Q356" s="44" t="s">
        <v>142</v>
      </c>
    </row>
    <row r="357" spans="1:17" ht="22.5">
      <c r="A357" s="157"/>
      <c r="B357" s="153"/>
      <c r="C357" s="155"/>
      <c r="D357" s="86" t="s">
        <v>155</v>
      </c>
      <c r="E357" s="20">
        <v>0</v>
      </c>
      <c r="F357" s="20">
        <v>0</v>
      </c>
      <c r="G357" s="19" t="s">
        <v>175</v>
      </c>
      <c r="H357" s="20">
        <v>0</v>
      </c>
      <c r="I357" s="40"/>
      <c r="J357" s="7"/>
      <c r="K357" s="7"/>
      <c r="L357" s="7"/>
      <c r="M357" s="7"/>
      <c r="N357" s="7"/>
      <c r="O357" s="7"/>
      <c r="P357" s="7"/>
      <c r="Q357" s="7"/>
    </row>
    <row r="358" spans="1:17" ht="22.5">
      <c r="A358" s="157"/>
      <c r="B358" s="153"/>
      <c r="C358" s="155"/>
      <c r="D358" s="86" t="s">
        <v>154</v>
      </c>
      <c r="E358" s="20">
        <v>23520.687999999998</v>
      </c>
      <c r="F358" s="20">
        <v>23520.687999999998</v>
      </c>
      <c r="G358" s="19" t="s">
        <v>175</v>
      </c>
      <c r="H358" s="20">
        <v>23413.38</v>
      </c>
      <c r="I358" s="40">
        <f t="shared" si="47"/>
        <v>99.543771848850696</v>
      </c>
      <c r="J358" s="7"/>
      <c r="K358" s="7"/>
      <c r="L358" s="7"/>
      <c r="M358" s="7"/>
      <c r="N358" s="7"/>
      <c r="O358" s="7"/>
      <c r="P358" s="7"/>
      <c r="Q358" s="7"/>
    </row>
    <row r="359" spans="1:17" ht="24" customHeight="1">
      <c r="A359" s="157"/>
      <c r="B359" s="153"/>
      <c r="C359" s="155"/>
      <c r="D359" s="86" t="s">
        <v>172</v>
      </c>
      <c r="E359" s="20">
        <v>0</v>
      </c>
      <c r="F359" s="20">
        <v>0</v>
      </c>
      <c r="G359" s="19" t="s">
        <v>175</v>
      </c>
      <c r="H359" s="20">
        <v>0</v>
      </c>
      <c r="I359" s="18"/>
      <c r="J359" s="7"/>
      <c r="K359" s="7"/>
      <c r="L359" s="7"/>
      <c r="M359" s="7"/>
      <c r="N359" s="7"/>
      <c r="O359" s="7"/>
      <c r="P359" s="7"/>
      <c r="Q359" s="7"/>
    </row>
    <row r="360" spans="1:17" ht="14.25" customHeight="1">
      <c r="A360" s="184">
        <v>17</v>
      </c>
      <c r="B360" s="144" t="s">
        <v>102</v>
      </c>
      <c r="C360" s="170" t="s">
        <v>95</v>
      </c>
      <c r="D360" s="92" t="s">
        <v>153</v>
      </c>
      <c r="E360" s="84">
        <f>E361+E362+E363+E364</f>
        <v>4584324.0609999998</v>
      </c>
      <c r="F360" s="84">
        <f>F361+F362+F363+F364</f>
        <v>4759789.2130000005</v>
      </c>
      <c r="G360" s="87">
        <f>F360-E360</f>
        <v>175465.1520000007</v>
      </c>
      <c r="H360" s="84">
        <f>+H361+H362+H363+H364</f>
        <v>4754502.3030000003</v>
      </c>
      <c r="I360" s="88">
        <f>H360/F360*100</f>
        <v>99.888925543476574</v>
      </c>
      <c r="J360" s="89">
        <v>20</v>
      </c>
      <c r="K360" s="89">
        <v>20</v>
      </c>
      <c r="L360" s="89">
        <v>100</v>
      </c>
      <c r="M360" s="89">
        <v>17</v>
      </c>
      <c r="N360" s="89">
        <v>17</v>
      </c>
      <c r="O360" s="89">
        <v>28</v>
      </c>
      <c r="P360" s="89">
        <v>28</v>
      </c>
      <c r="Q360" s="167" t="s">
        <v>176</v>
      </c>
    </row>
    <row r="361" spans="1:17" ht="22.5">
      <c r="A361" s="185"/>
      <c r="B361" s="144"/>
      <c r="C361" s="170"/>
      <c r="D361" s="86" t="s">
        <v>155</v>
      </c>
      <c r="E361" s="85">
        <f>E366+E371+E376</f>
        <v>916862.7</v>
      </c>
      <c r="F361" s="85">
        <f>F366+F371+F376</f>
        <v>916862.7</v>
      </c>
      <c r="G361" s="87" t="s">
        <v>175</v>
      </c>
      <c r="H361" s="85">
        <f>H366+H371+H376</f>
        <v>916352.6</v>
      </c>
      <c r="I361" s="91">
        <f t="shared" ref="I361:I377" si="48">H361/F361*100</f>
        <v>99.944364625150527</v>
      </c>
      <c r="J361" s="90"/>
      <c r="K361" s="90"/>
      <c r="L361" s="90"/>
      <c r="M361" s="90"/>
      <c r="N361" s="90"/>
      <c r="O361" s="90"/>
      <c r="P361" s="90"/>
      <c r="Q361" s="168"/>
    </row>
    <row r="362" spans="1:17" ht="22.5">
      <c r="A362" s="185"/>
      <c r="B362" s="144"/>
      <c r="C362" s="170"/>
      <c r="D362" s="86" t="s">
        <v>154</v>
      </c>
      <c r="E362" s="85">
        <f>E367+E372+E377</f>
        <v>3650403.253</v>
      </c>
      <c r="F362" s="85">
        <f>F367+F372+F377</f>
        <v>3824485.9040000001</v>
      </c>
      <c r="G362" s="64">
        <f t="shared" ref="G362:G377" si="49">F362-E362</f>
        <v>174082.65100000007</v>
      </c>
      <c r="H362" s="85">
        <f>H367+H372+H377</f>
        <v>3816829.094</v>
      </c>
      <c r="I362" s="91">
        <f t="shared" si="48"/>
        <v>99.79979505240189</v>
      </c>
      <c r="J362" s="90"/>
      <c r="K362" s="90"/>
      <c r="L362" s="90"/>
      <c r="M362" s="90"/>
      <c r="N362" s="90"/>
      <c r="O362" s="90"/>
      <c r="P362" s="90"/>
      <c r="Q362" s="168"/>
    </row>
    <row r="363" spans="1:17" ht="22.5">
      <c r="A363" s="185"/>
      <c r="B363" s="144"/>
      <c r="C363" s="170"/>
      <c r="D363" s="86" t="s">
        <v>179</v>
      </c>
      <c r="E363" s="85">
        <f>E368+E373</f>
        <v>15478.108</v>
      </c>
      <c r="F363" s="85">
        <f>F368+F373</f>
        <v>16940.609</v>
      </c>
      <c r="G363" s="64">
        <f t="shared" si="49"/>
        <v>1462.5010000000002</v>
      </c>
      <c r="H363" s="85">
        <f>H368</f>
        <v>16940.609</v>
      </c>
      <c r="I363" s="91">
        <f t="shared" si="48"/>
        <v>100</v>
      </c>
      <c r="J363" s="90"/>
      <c r="K363" s="90"/>
      <c r="L363" s="90"/>
      <c r="M363" s="90"/>
      <c r="N363" s="90"/>
      <c r="O363" s="90"/>
      <c r="P363" s="90"/>
      <c r="Q363" s="169"/>
    </row>
    <row r="364" spans="1:17" ht="22.5">
      <c r="A364" s="185"/>
      <c r="B364" s="144"/>
      <c r="C364" s="170"/>
      <c r="D364" s="86" t="s">
        <v>172</v>
      </c>
      <c r="E364" s="85">
        <f>E369+E374+E378</f>
        <v>1580</v>
      </c>
      <c r="F364" s="85">
        <f>F369+F374+F378</f>
        <v>1500</v>
      </c>
      <c r="G364" s="64">
        <f t="shared" si="49"/>
        <v>-80</v>
      </c>
      <c r="H364" s="85">
        <f>H369+H374+H378</f>
        <v>4380</v>
      </c>
      <c r="I364" s="91">
        <f t="shared" si="48"/>
        <v>292</v>
      </c>
      <c r="J364" s="90"/>
      <c r="K364" s="90"/>
      <c r="L364" s="90"/>
      <c r="M364" s="90"/>
      <c r="N364" s="90"/>
      <c r="O364" s="90"/>
      <c r="P364" s="90"/>
      <c r="Q364" s="90"/>
    </row>
    <row r="365" spans="1:17" ht="11.25" customHeight="1">
      <c r="A365" s="185"/>
      <c r="B365" s="129" t="s">
        <v>104</v>
      </c>
      <c r="C365" s="129" t="s">
        <v>103</v>
      </c>
      <c r="D365" s="13" t="s">
        <v>153</v>
      </c>
      <c r="E365" s="85">
        <f>E366+E367+E368+E369</f>
        <v>4159871.983</v>
      </c>
      <c r="F365" s="20">
        <f>F366+F367+F368+F369</f>
        <v>4150334.4220000003</v>
      </c>
      <c r="G365" s="64">
        <f t="shared" si="49"/>
        <v>-9537.5609999997541</v>
      </c>
      <c r="H365" s="20">
        <f>H366+H367+H368+H369</f>
        <v>4143554.2070000004</v>
      </c>
      <c r="I365" s="91">
        <f t="shared" si="48"/>
        <v>99.836634489884489</v>
      </c>
      <c r="J365" s="30">
        <v>11</v>
      </c>
      <c r="K365" s="30">
        <v>11</v>
      </c>
      <c r="L365" s="30">
        <v>100</v>
      </c>
      <c r="M365" s="30">
        <v>9</v>
      </c>
      <c r="N365" s="30">
        <v>9</v>
      </c>
      <c r="O365" s="30">
        <v>6</v>
      </c>
      <c r="P365" s="30">
        <v>6</v>
      </c>
      <c r="Q365" s="30" t="s">
        <v>142</v>
      </c>
    </row>
    <row r="366" spans="1:17" ht="22.5">
      <c r="A366" s="185"/>
      <c r="B366" s="130"/>
      <c r="C366" s="130"/>
      <c r="D366" s="13" t="s">
        <v>155</v>
      </c>
      <c r="E366" s="85">
        <v>916862.7</v>
      </c>
      <c r="F366" s="85">
        <v>916862.7</v>
      </c>
      <c r="G366" s="87" t="s">
        <v>175</v>
      </c>
      <c r="H366" s="20">
        <v>916352.6</v>
      </c>
      <c r="I366" s="91">
        <f t="shared" si="48"/>
        <v>99.944364625150527</v>
      </c>
      <c r="J366" s="30"/>
      <c r="K366" s="30"/>
      <c r="L366" s="30"/>
      <c r="M366" s="30"/>
      <c r="N366" s="30"/>
      <c r="O366" s="30"/>
      <c r="P366" s="30"/>
      <c r="Q366" s="30"/>
    </row>
    <row r="367" spans="1:17" ht="22.5">
      <c r="A367" s="185"/>
      <c r="B367" s="130"/>
      <c r="C367" s="130"/>
      <c r="D367" s="13" t="s">
        <v>154</v>
      </c>
      <c r="E367" s="85">
        <v>3227451.1749999998</v>
      </c>
      <c r="F367" s="20">
        <v>3216531.1129999999</v>
      </c>
      <c r="G367" s="64">
        <f t="shared" si="49"/>
        <v>-10920.061999999918</v>
      </c>
      <c r="H367" s="20">
        <v>3210260.9980000001</v>
      </c>
      <c r="I367" s="91">
        <f t="shared" si="48"/>
        <v>99.805065930354033</v>
      </c>
      <c r="J367" s="30"/>
      <c r="K367" s="30"/>
      <c r="L367" s="30"/>
      <c r="M367" s="30"/>
      <c r="N367" s="30"/>
      <c r="O367" s="30"/>
      <c r="P367" s="30"/>
      <c r="Q367" s="30"/>
    </row>
    <row r="368" spans="1:17" ht="22.5">
      <c r="A368" s="185"/>
      <c r="B368" s="130"/>
      <c r="C368" s="130"/>
      <c r="D368" s="13" t="s">
        <v>179</v>
      </c>
      <c r="E368" s="85">
        <v>15478.108</v>
      </c>
      <c r="F368" s="20">
        <v>16940.609</v>
      </c>
      <c r="G368" s="64">
        <f t="shared" si="49"/>
        <v>1462.5010000000002</v>
      </c>
      <c r="H368" s="20">
        <v>16940.609</v>
      </c>
      <c r="I368" s="91">
        <f t="shared" si="48"/>
        <v>100</v>
      </c>
      <c r="J368" s="30"/>
      <c r="K368" s="30"/>
      <c r="L368" s="30"/>
      <c r="M368" s="30"/>
      <c r="N368" s="30"/>
      <c r="O368" s="30"/>
      <c r="P368" s="30"/>
      <c r="Q368" s="30"/>
    </row>
    <row r="369" spans="1:17" ht="22.5">
      <c r="A369" s="185"/>
      <c r="B369" s="131"/>
      <c r="C369" s="131"/>
      <c r="D369" s="13" t="s">
        <v>172</v>
      </c>
      <c r="E369" s="85">
        <v>80</v>
      </c>
      <c r="F369" s="20">
        <v>0</v>
      </c>
      <c r="G369" s="64">
        <f t="shared" si="49"/>
        <v>-80</v>
      </c>
      <c r="H369" s="20">
        <v>0</v>
      </c>
      <c r="I369" s="91"/>
      <c r="J369" s="30"/>
      <c r="K369" s="30"/>
      <c r="L369" s="30"/>
      <c r="M369" s="30"/>
      <c r="N369" s="30"/>
      <c r="O369" s="30"/>
      <c r="P369" s="30"/>
      <c r="Q369" s="30"/>
    </row>
    <row r="370" spans="1:17" ht="12" customHeight="1">
      <c r="A370" s="185"/>
      <c r="B370" s="129" t="s">
        <v>105</v>
      </c>
      <c r="C370" s="129" t="s">
        <v>95</v>
      </c>
      <c r="D370" s="13" t="s">
        <v>153</v>
      </c>
      <c r="E370" s="85">
        <f>E371+E372+E373+E374</f>
        <v>405746.728</v>
      </c>
      <c r="F370" s="20">
        <f>F371+F372+F373+F374</f>
        <v>576513.91599999997</v>
      </c>
      <c r="G370" s="64">
        <f t="shared" si="49"/>
        <v>170767.18799999997</v>
      </c>
      <c r="H370" s="20">
        <f>H371+H372+H374</f>
        <v>578008.647</v>
      </c>
      <c r="I370" s="91">
        <f t="shared" si="48"/>
        <v>100.25927058454562</v>
      </c>
      <c r="J370" s="30">
        <v>4</v>
      </c>
      <c r="K370" s="30">
        <v>4</v>
      </c>
      <c r="L370" s="30">
        <v>100</v>
      </c>
      <c r="M370" s="30">
        <v>5</v>
      </c>
      <c r="N370" s="30">
        <v>5</v>
      </c>
      <c r="O370" s="30">
        <v>9</v>
      </c>
      <c r="P370" s="30">
        <v>9</v>
      </c>
      <c r="Q370" s="30" t="s">
        <v>142</v>
      </c>
    </row>
    <row r="371" spans="1:17" ht="22.5">
      <c r="A371" s="185"/>
      <c r="B371" s="130"/>
      <c r="C371" s="130"/>
      <c r="D371" s="13" t="s">
        <v>155</v>
      </c>
      <c r="E371" s="85">
        <v>0</v>
      </c>
      <c r="F371" s="20">
        <v>0</v>
      </c>
      <c r="G371" s="87" t="s">
        <v>175</v>
      </c>
      <c r="H371" s="20">
        <v>0</v>
      </c>
      <c r="I371" s="91"/>
      <c r="J371" s="42"/>
      <c r="K371" s="42"/>
      <c r="L371" s="42"/>
      <c r="M371" s="42"/>
      <c r="N371" s="42"/>
      <c r="O371" s="42"/>
      <c r="P371" s="42"/>
      <c r="Q371" s="42"/>
    </row>
    <row r="372" spans="1:17" ht="22.5">
      <c r="A372" s="185"/>
      <c r="B372" s="130"/>
      <c r="C372" s="130"/>
      <c r="D372" s="13" t="s">
        <v>154</v>
      </c>
      <c r="E372" s="85">
        <v>404246.728</v>
      </c>
      <c r="F372" s="20">
        <v>575013.91599999997</v>
      </c>
      <c r="G372" s="64">
        <f t="shared" si="49"/>
        <v>170767.18799999997</v>
      </c>
      <c r="H372" s="20">
        <v>573628.647</v>
      </c>
      <c r="I372" s="91">
        <f t="shared" si="48"/>
        <v>99.759089482627417</v>
      </c>
      <c r="J372" s="42"/>
      <c r="K372" s="42"/>
      <c r="L372" s="42"/>
      <c r="M372" s="42"/>
      <c r="N372" s="42"/>
      <c r="O372" s="42"/>
      <c r="P372" s="42"/>
      <c r="Q372" s="42"/>
    </row>
    <row r="373" spans="1:17" ht="22.5">
      <c r="A373" s="185"/>
      <c r="B373" s="130"/>
      <c r="C373" s="130"/>
      <c r="D373" s="13" t="s">
        <v>179</v>
      </c>
      <c r="E373" s="85">
        <v>0</v>
      </c>
      <c r="F373" s="20">
        <v>0</v>
      </c>
      <c r="G373" s="87" t="s">
        <v>175</v>
      </c>
      <c r="H373" s="20">
        <v>0</v>
      </c>
      <c r="I373" s="91"/>
      <c r="J373" s="42"/>
      <c r="K373" s="42"/>
      <c r="L373" s="42"/>
      <c r="M373" s="42"/>
      <c r="N373" s="42"/>
      <c r="O373" s="42"/>
      <c r="P373" s="42"/>
      <c r="Q373" s="42"/>
    </row>
    <row r="374" spans="1:17" ht="22.5">
      <c r="A374" s="185"/>
      <c r="B374" s="130"/>
      <c r="C374" s="130"/>
      <c r="D374" s="13" t="s">
        <v>172</v>
      </c>
      <c r="E374" s="85">
        <v>1500</v>
      </c>
      <c r="F374" s="20">
        <v>1500</v>
      </c>
      <c r="G374" s="64" t="s">
        <v>175</v>
      </c>
      <c r="H374" s="20">
        <v>4380</v>
      </c>
      <c r="I374" s="91">
        <f t="shared" si="48"/>
        <v>292</v>
      </c>
      <c r="J374" s="42"/>
      <c r="K374" s="42"/>
      <c r="L374" s="42"/>
      <c r="M374" s="42"/>
      <c r="N374" s="42"/>
      <c r="O374" s="42"/>
      <c r="P374" s="42"/>
      <c r="Q374" s="42"/>
    </row>
    <row r="375" spans="1:17" ht="13.5" customHeight="1">
      <c r="A375" s="185"/>
      <c r="B375" s="129" t="s">
        <v>106</v>
      </c>
      <c r="C375" s="129" t="s">
        <v>103</v>
      </c>
      <c r="D375" s="13" t="s">
        <v>153</v>
      </c>
      <c r="E375" s="85">
        <f>E376+E377+E378</f>
        <v>18705.349999999999</v>
      </c>
      <c r="F375" s="20">
        <v>32940.875</v>
      </c>
      <c r="G375" s="64">
        <f t="shared" si="49"/>
        <v>14235.525000000001</v>
      </c>
      <c r="H375" s="20">
        <v>32939.449000000001</v>
      </c>
      <c r="I375" s="91">
        <f t="shared" si="48"/>
        <v>99.995671031810787</v>
      </c>
      <c r="J375" s="42">
        <v>4</v>
      </c>
      <c r="K375" s="42">
        <v>4</v>
      </c>
      <c r="L375" s="42">
        <v>100</v>
      </c>
      <c r="M375" s="42">
        <v>3</v>
      </c>
      <c r="N375" s="42">
        <v>3</v>
      </c>
      <c r="O375" s="42">
        <v>13</v>
      </c>
      <c r="P375" s="42">
        <v>13</v>
      </c>
      <c r="Q375" s="42" t="s">
        <v>142</v>
      </c>
    </row>
    <row r="376" spans="1:17" ht="22.5">
      <c r="A376" s="185"/>
      <c r="B376" s="130"/>
      <c r="C376" s="130"/>
      <c r="D376" s="13" t="s">
        <v>155</v>
      </c>
      <c r="E376" s="85">
        <v>0</v>
      </c>
      <c r="F376" s="20">
        <v>0</v>
      </c>
      <c r="G376" s="64" t="s">
        <v>175</v>
      </c>
      <c r="H376" s="20">
        <v>0</v>
      </c>
      <c r="I376" s="91"/>
      <c r="J376" s="42"/>
      <c r="K376" s="42"/>
      <c r="L376" s="42"/>
      <c r="M376" s="42"/>
      <c r="N376" s="42"/>
      <c r="O376" s="42"/>
      <c r="P376" s="42"/>
      <c r="Q376" s="42"/>
    </row>
    <row r="377" spans="1:17" ht="22.5">
      <c r="A377" s="185"/>
      <c r="B377" s="130"/>
      <c r="C377" s="130"/>
      <c r="D377" s="13" t="s">
        <v>154</v>
      </c>
      <c r="E377" s="85">
        <v>18705.349999999999</v>
      </c>
      <c r="F377" s="20">
        <v>32940.875</v>
      </c>
      <c r="G377" s="64">
        <f t="shared" si="49"/>
        <v>14235.525000000001</v>
      </c>
      <c r="H377" s="20">
        <v>32939.449000000001</v>
      </c>
      <c r="I377" s="91">
        <f t="shared" si="48"/>
        <v>99.995671031810787</v>
      </c>
      <c r="J377" s="42"/>
      <c r="K377" s="42"/>
      <c r="L377" s="42"/>
      <c r="M377" s="42"/>
      <c r="N377" s="42"/>
      <c r="O377" s="42"/>
      <c r="P377" s="42"/>
      <c r="Q377" s="42"/>
    </row>
    <row r="378" spans="1:17" ht="22.5">
      <c r="A378" s="185"/>
      <c r="B378" s="130"/>
      <c r="C378" s="130"/>
      <c r="D378" s="13" t="s">
        <v>172</v>
      </c>
      <c r="E378" s="85">
        <v>0</v>
      </c>
      <c r="F378" s="20">
        <v>0</v>
      </c>
      <c r="G378" s="64" t="s">
        <v>175</v>
      </c>
      <c r="H378" s="20">
        <v>0</v>
      </c>
      <c r="I378" s="88"/>
      <c r="J378" s="42"/>
      <c r="K378" s="42"/>
      <c r="L378" s="42"/>
      <c r="M378" s="42"/>
      <c r="N378" s="42"/>
      <c r="O378" s="42"/>
      <c r="P378" s="42"/>
      <c r="Q378" s="42"/>
    </row>
    <row r="379" spans="1:17" ht="12.75" customHeight="1">
      <c r="A379" s="156">
        <v>18</v>
      </c>
      <c r="B379" s="166" t="s">
        <v>107</v>
      </c>
      <c r="C379" s="145" t="s">
        <v>109</v>
      </c>
      <c r="D379" s="10" t="s">
        <v>153</v>
      </c>
      <c r="E379" s="57">
        <f>E384+E408+E413+E417+E425+E429</f>
        <v>16538507.726</v>
      </c>
      <c r="F379" s="57">
        <f>F384+F408+F413+F417+F425+F429</f>
        <v>16625885.734999999</v>
      </c>
      <c r="G379" s="73">
        <f>F379-E379</f>
        <v>87378.008999999613</v>
      </c>
      <c r="H379" s="57">
        <f>H380+H381+H382+H383</f>
        <v>17982669.752999999</v>
      </c>
      <c r="I379" s="74">
        <f>H379/F379*100</f>
        <v>108.16067209666768</v>
      </c>
      <c r="J379" s="25">
        <v>78</v>
      </c>
      <c r="K379" s="25">
        <v>45</v>
      </c>
      <c r="L379" s="31">
        <f>K379/J379*100</f>
        <v>57.692307692307686</v>
      </c>
      <c r="M379" s="25">
        <v>11</v>
      </c>
      <c r="N379" s="25">
        <v>7</v>
      </c>
      <c r="O379" s="25">
        <v>30</v>
      </c>
      <c r="P379" s="25">
        <v>20</v>
      </c>
      <c r="Q379" s="126" t="s">
        <v>188</v>
      </c>
    </row>
    <row r="380" spans="1:17" ht="22.5">
      <c r="A380" s="157"/>
      <c r="B380" s="166"/>
      <c r="C380" s="145"/>
      <c r="D380" s="13" t="s">
        <v>155</v>
      </c>
      <c r="E380" s="59">
        <v>4978258.0039999997</v>
      </c>
      <c r="F380" s="59">
        <f>F385+F409+F414+F418+F426+F430</f>
        <v>4942248.9289999995</v>
      </c>
      <c r="G380" s="58">
        <f t="shared" ref="G380:G381" si="50">F380-E380</f>
        <v>-36009.075000000186</v>
      </c>
      <c r="H380" s="59">
        <f>H385+H409+H414+H418+H426+H430</f>
        <v>4899728.7480000006</v>
      </c>
      <c r="I380" s="75">
        <f t="shared" ref="I380:I383" si="51">H380/F380*100</f>
        <v>99.139659260169992</v>
      </c>
      <c r="J380" s="30"/>
      <c r="K380" s="30"/>
      <c r="L380" s="30"/>
      <c r="M380" s="30"/>
      <c r="N380" s="30"/>
      <c r="O380" s="30"/>
      <c r="P380" s="30"/>
      <c r="Q380" s="127"/>
    </row>
    <row r="381" spans="1:17" ht="22.5">
      <c r="A381" s="157"/>
      <c r="B381" s="166"/>
      <c r="C381" s="145"/>
      <c r="D381" s="13" t="s">
        <v>154</v>
      </c>
      <c r="E381" s="59">
        <v>748971.17599999998</v>
      </c>
      <c r="F381" s="59">
        <f>F386+F410+F415+F419+F427+F431</f>
        <v>872358.26</v>
      </c>
      <c r="G381" s="58">
        <f t="shared" si="50"/>
        <v>123387.08400000003</v>
      </c>
      <c r="H381" s="59">
        <f>H386+H410+H415+H419+H427+H431</f>
        <v>857282.41099999996</v>
      </c>
      <c r="I381" s="75">
        <f t="shared" si="51"/>
        <v>98.271828250929843</v>
      </c>
      <c r="J381" s="30"/>
      <c r="K381" s="30"/>
      <c r="L381" s="30"/>
      <c r="M381" s="30"/>
      <c r="N381" s="30"/>
      <c r="O381" s="30"/>
      <c r="P381" s="30"/>
      <c r="Q381" s="127"/>
    </row>
    <row r="382" spans="1:17" ht="22.5">
      <c r="A382" s="157"/>
      <c r="B382" s="166"/>
      <c r="C382" s="145"/>
      <c r="D382" s="13" t="s">
        <v>172</v>
      </c>
      <c r="E382" s="59">
        <v>10788572.300000001</v>
      </c>
      <c r="F382" s="59">
        <f>F387+F411+F416+F420+F428+F432</f>
        <v>10788572.300000001</v>
      </c>
      <c r="G382" s="58" t="s">
        <v>175</v>
      </c>
      <c r="H382" s="59">
        <f>H387+H411+H416+H420+H428+H432</f>
        <v>12192845.964</v>
      </c>
      <c r="I382" s="75">
        <f t="shared" si="51"/>
        <v>113.01630674524003</v>
      </c>
      <c r="J382" s="30"/>
      <c r="K382" s="30"/>
      <c r="L382" s="30"/>
      <c r="M382" s="30"/>
      <c r="N382" s="30"/>
      <c r="O382" s="30"/>
      <c r="P382" s="30"/>
      <c r="Q382" s="127"/>
    </row>
    <row r="383" spans="1:17" ht="19.5" customHeight="1">
      <c r="A383" s="157"/>
      <c r="B383" s="166"/>
      <c r="C383" s="145"/>
      <c r="D383" s="46" t="s">
        <v>184</v>
      </c>
      <c r="E383" s="59">
        <v>22706.245999999999</v>
      </c>
      <c r="F383" s="59">
        <f>F412</f>
        <v>22706.245999999999</v>
      </c>
      <c r="G383" s="58" t="s">
        <v>175</v>
      </c>
      <c r="H383" s="59">
        <f>H412</f>
        <v>32812.629999999997</v>
      </c>
      <c r="I383" s="75">
        <f t="shared" si="51"/>
        <v>144.50926850700023</v>
      </c>
      <c r="J383" s="30"/>
      <c r="K383" s="30"/>
      <c r="L383" s="30"/>
      <c r="M383" s="30"/>
      <c r="N383" s="30"/>
      <c r="O383" s="30"/>
      <c r="P383" s="30"/>
      <c r="Q383" s="134"/>
    </row>
    <row r="384" spans="1:17" ht="15" customHeight="1">
      <c r="A384" s="157"/>
      <c r="B384" s="129" t="s">
        <v>110</v>
      </c>
      <c r="C384" s="129" t="s">
        <v>109</v>
      </c>
      <c r="D384" s="46" t="s">
        <v>153</v>
      </c>
      <c r="E384" s="59">
        <f>E385+E386+E387</f>
        <v>15645857.512</v>
      </c>
      <c r="F384" s="59">
        <f>F385+F386+F387</f>
        <v>15771149.914999999</v>
      </c>
      <c r="G384" s="59">
        <f>F384-E384</f>
        <v>125292.402999999</v>
      </c>
      <c r="H384" s="59">
        <f>H385+H386+H387</f>
        <v>17131339.271000002</v>
      </c>
      <c r="I384" s="75">
        <f>H384/F384*100</f>
        <v>108.62454141474061</v>
      </c>
      <c r="J384" s="30">
        <v>45</v>
      </c>
      <c r="K384" s="30">
        <v>26</v>
      </c>
      <c r="L384" s="30">
        <v>58</v>
      </c>
      <c r="M384" s="30">
        <v>5</v>
      </c>
      <c r="N384" s="30">
        <v>3</v>
      </c>
      <c r="O384" s="30">
        <v>20</v>
      </c>
      <c r="P384" s="30">
        <v>12</v>
      </c>
      <c r="Q384" s="30" t="s">
        <v>142</v>
      </c>
    </row>
    <row r="385" spans="1:17" ht="22.5">
      <c r="A385" s="157"/>
      <c r="B385" s="130"/>
      <c r="C385" s="130"/>
      <c r="D385" s="13" t="s">
        <v>155</v>
      </c>
      <c r="E385" s="59">
        <v>4684356.2050000001</v>
      </c>
      <c r="F385" s="59">
        <v>4684356.2050000001</v>
      </c>
      <c r="G385" s="59" t="s">
        <v>175</v>
      </c>
      <c r="H385" s="59">
        <v>4642685.0130000003</v>
      </c>
      <c r="I385" s="75">
        <f t="shared" ref="I385:I387" si="52">H385/F385*100</f>
        <v>99.110417949097879</v>
      </c>
      <c r="J385" s="30"/>
      <c r="K385" s="30"/>
      <c r="L385" s="30"/>
      <c r="M385" s="30"/>
      <c r="N385" s="30"/>
      <c r="O385" s="30"/>
      <c r="P385" s="30"/>
      <c r="Q385" s="30"/>
    </row>
    <row r="386" spans="1:17" ht="22.5">
      <c r="A386" s="157"/>
      <c r="B386" s="130"/>
      <c r="C386" s="130"/>
      <c r="D386" s="13" t="s">
        <v>154</v>
      </c>
      <c r="E386" s="59">
        <v>321543.30699999997</v>
      </c>
      <c r="F386" s="59">
        <v>446835.71</v>
      </c>
      <c r="G386" s="59">
        <f t="shared" ref="G386" si="53">F386-E386</f>
        <v>125292.40300000005</v>
      </c>
      <c r="H386" s="59">
        <v>434832.25799999997</v>
      </c>
      <c r="I386" s="75">
        <f t="shared" si="52"/>
        <v>97.313676653103656</v>
      </c>
      <c r="J386" s="30"/>
      <c r="K386" s="30"/>
      <c r="L386" s="30"/>
      <c r="M386" s="30"/>
      <c r="N386" s="30"/>
      <c r="O386" s="30"/>
      <c r="P386" s="30"/>
      <c r="Q386" s="30"/>
    </row>
    <row r="387" spans="1:17" ht="30" customHeight="1">
      <c r="A387" s="157"/>
      <c r="B387" s="130"/>
      <c r="C387" s="130"/>
      <c r="D387" s="46" t="s">
        <v>172</v>
      </c>
      <c r="E387" s="59">
        <v>10639958</v>
      </c>
      <c r="F387" s="59">
        <v>10639958</v>
      </c>
      <c r="G387" s="59" t="s">
        <v>175</v>
      </c>
      <c r="H387" s="59">
        <v>12053822</v>
      </c>
      <c r="I387" s="75">
        <f t="shared" si="52"/>
        <v>113.28824794233211</v>
      </c>
      <c r="J387" s="30"/>
      <c r="K387" s="30"/>
      <c r="L387" s="30"/>
      <c r="M387" s="30"/>
      <c r="N387" s="30"/>
      <c r="O387" s="30"/>
      <c r="P387" s="30"/>
      <c r="Q387" s="30"/>
    </row>
    <row r="388" spans="1:17" ht="11.25" customHeight="1">
      <c r="A388" s="157"/>
      <c r="B388" s="129" t="s">
        <v>159</v>
      </c>
      <c r="C388" s="129" t="s">
        <v>109</v>
      </c>
      <c r="D388" s="13" t="s">
        <v>153</v>
      </c>
      <c r="E388" s="59">
        <v>684000</v>
      </c>
      <c r="F388" s="59">
        <f>F389+F390+F391</f>
        <v>684000</v>
      </c>
      <c r="G388" s="58" t="s">
        <v>175</v>
      </c>
      <c r="H388" s="59">
        <f>H389+H390+H391</f>
        <v>1285665</v>
      </c>
      <c r="I388" s="75">
        <f>H388/F388*100</f>
        <v>187.96271929824562</v>
      </c>
      <c r="J388" s="30"/>
      <c r="K388" s="30"/>
      <c r="L388" s="30"/>
      <c r="M388" s="30"/>
      <c r="N388" s="30"/>
      <c r="O388" s="30"/>
      <c r="P388" s="30"/>
      <c r="Q388" s="30"/>
    </row>
    <row r="389" spans="1:17" ht="22.5">
      <c r="A389" s="157"/>
      <c r="B389" s="130"/>
      <c r="C389" s="130"/>
      <c r="D389" s="13" t="s">
        <v>155</v>
      </c>
      <c r="E389" s="59">
        <v>0</v>
      </c>
      <c r="F389" s="59">
        <v>0</v>
      </c>
      <c r="G389" s="58" t="s">
        <v>175</v>
      </c>
      <c r="H389" s="59">
        <v>0</v>
      </c>
      <c r="I389" s="75"/>
      <c r="J389" s="30"/>
      <c r="K389" s="30"/>
      <c r="L389" s="30"/>
      <c r="M389" s="30"/>
      <c r="N389" s="30"/>
      <c r="O389" s="30"/>
      <c r="P389" s="30"/>
      <c r="Q389" s="30"/>
    </row>
    <row r="390" spans="1:17" ht="22.5">
      <c r="A390" s="157"/>
      <c r="B390" s="130"/>
      <c r="C390" s="130"/>
      <c r="D390" s="13" t="s">
        <v>154</v>
      </c>
      <c r="E390" s="59">
        <v>0</v>
      </c>
      <c r="F390" s="59">
        <v>0</v>
      </c>
      <c r="G390" s="58" t="s">
        <v>175</v>
      </c>
      <c r="H390" s="59">
        <v>0</v>
      </c>
      <c r="I390" s="75"/>
      <c r="J390" s="30"/>
      <c r="K390" s="30"/>
      <c r="L390" s="30"/>
      <c r="M390" s="30"/>
      <c r="N390" s="30"/>
      <c r="O390" s="30"/>
      <c r="P390" s="30"/>
      <c r="Q390" s="30"/>
    </row>
    <row r="391" spans="1:17" ht="22.5">
      <c r="A391" s="157"/>
      <c r="B391" s="130"/>
      <c r="C391" s="130"/>
      <c r="D391" s="13" t="s">
        <v>172</v>
      </c>
      <c r="E391" s="59">
        <v>684000</v>
      </c>
      <c r="F391" s="59">
        <v>684000</v>
      </c>
      <c r="G391" s="58" t="s">
        <v>175</v>
      </c>
      <c r="H391" s="59">
        <v>1285665</v>
      </c>
      <c r="I391" s="75">
        <f t="shared" ref="I391" si="54">H391/F391*100</f>
        <v>187.96271929824562</v>
      </c>
      <c r="J391" s="30"/>
      <c r="K391" s="30"/>
      <c r="L391" s="30"/>
      <c r="M391" s="30"/>
      <c r="N391" s="30"/>
      <c r="O391" s="30"/>
      <c r="P391" s="30"/>
      <c r="Q391" s="30"/>
    </row>
    <row r="392" spans="1:17" ht="12" customHeight="1">
      <c r="A392" s="157"/>
      <c r="B392" s="129" t="s">
        <v>182</v>
      </c>
      <c r="C392" s="129" t="s">
        <v>109</v>
      </c>
      <c r="D392" s="13" t="s">
        <v>153</v>
      </c>
      <c r="E392" s="59">
        <v>2286468</v>
      </c>
      <c r="F392" s="59">
        <v>2286468</v>
      </c>
      <c r="G392" s="58" t="s">
        <v>175</v>
      </c>
      <c r="H392" s="59">
        <v>2711667</v>
      </c>
      <c r="I392" s="75">
        <f>H392/F392*100</f>
        <v>118.59632411212402</v>
      </c>
      <c r="J392" s="30"/>
      <c r="K392" s="30"/>
      <c r="L392" s="30"/>
      <c r="M392" s="30"/>
      <c r="N392" s="30"/>
      <c r="O392" s="30"/>
      <c r="P392" s="30"/>
      <c r="Q392" s="30"/>
    </row>
    <row r="393" spans="1:17" ht="22.5">
      <c r="A393" s="157"/>
      <c r="B393" s="130"/>
      <c r="C393" s="130"/>
      <c r="D393" s="13" t="s">
        <v>155</v>
      </c>
      <c r="E393" s="59">
        <v>0</v>
      </c>
      <c r="F393" s="59">
        <v>0</v>
      </c>
      <c r="G393" s="58" t="s">
        <v>175</v>
      </c>
      <c r="H393" s="59">
        <v>0</v>
      </c>
      <c r="I393" s="75"/>
      <c r="J393" s="30"/>
      <c r="K393" s="30"/>
      <c r="L393" s="30"/>
      <c r="M393" s="30"/>
      <c r="N393" s="30"/>
      <c r="O393" s="30"/>
      <c r="P393" s="30"/>
      <c r="Q393" s="30"/>
    </row>
    <row r="394" spans="1:17" ht="22.5">
      <c r="A394" s="157"/>
      <c r="B394" s="130"/>
      <c r="C394" s="130"/>
      <c r="D394" s="13" t="s">
        <v>154</v>
      </c>
      <c r="E394" s="59">
        <v>0</v>
      </c>
      <c r="F394" s="59">
        <v>0</v>
      </c>
      <c r="G394" s="58" t="s">
        <v>175</v>
      </c>
      <c r="H394" s="59">
        <v>0</v>
      </c>
      <c r="I394" s="75"/>
      <c r="J394" s="30"/>
      <c r="K394" s="30"/>
      <c r="L394" s="30"/>
      <c r="M394" s="30"/>
      <c r="N394" s="30"/>
      <c r="O394" s="30"/>
      <c r="P394" s="30"/>
      <c r="Q394" s="30"/>
    </row>
    <row r="395" spans="1:17" ht="22.5">
      <c r="A395" s="157"/>
      <c r="B395" s="130"/>
      <c r="C395" s="130"/>
      <c r="D395" s="13" t="s">
        <v>172</v>
      </c>
      <c r="E395" s="59">
        <v>2286468</v>
      </c>
      <c r="F395" s="59">
        <v>2286468</v>
      </c>
      <c r="G395" s="58" t="s">
        <v>175</v>
      </c>
      <c r="H395" s="59">
        <v>2711667</v>
      </c>
      <c r="I395" s="75">
        <f t="shared" ref="I395" si="55">H395/F395*100</f>
        <v>118.59632411212402</v>
      </c>
      <c r="J395" s="30"/>
      <c r="K395" s="30"/>
      <c r="L395" s="30"/>
      <c r="M395" s="30"/>
      <c r="N395" s="30"/>
      <c r="O395" s="30"/>
      <c r="P395" s="30"/>
      <c r="Q395" s="30"/>
    </row>
    <row r="396" spans="1:17" ht="10.5" customHeight="1">
      <c r="A396" s="157"/>
      <c r="B396" s="129" t="s">
        <v>183</v>
      </c>
      <c r="C396" s="129" t="s">
        <v>109</v>
      </c>
      <c r="D396" s="13" t="s">
        <v>153</v>
      </c>
      <c r="E396" s="59">
        <v>1853000</v>
      </c>
      <c r="F396" s="59">
        <v>1853000</v>
      </c>
      <c r="G396" s="58" t="s">
        <v>175</v>
      </c>
      <c r="H396" s="59">
        <v>1853000</v>
      </c>
      <c r="I396" s="75">
        <f>H396/F396*100</f>
        <v>100</v>
      </c>
      <c r="J396" s="30"/>
      <c r="K396" s="30"/>
      <c r="L396" s="30"/>
      <c r="M396" s="30"/>
      <c r="N396" s="30"/>
      <c r="O396" s="30"/>
      <c r="P396" s="30"/>
      <c r="Q396" s="30"/>
    </row>
    <row r="397" spans="1:17" ht="22.5">
      <c r="A397" s="157"/>
      <c r="B397" s="130"/>
      <c r="C397" s="130"/>
      <c r="D397" s="13" t="s">
        <v>155</v>
      </c>
      <c r="E397" s="59">
        <v>0</v>
      </c>
      <c r="F397" s="59">
        <v>0</v>
      </c>
      <c r="G397" s="58" t="s">
        <v>175</v>
      </c>
      <c r="H397" s="59">
        <v>0</v>
      </c>
      <c r="I397" s="75"/>
      <c r="J397" s="30"/>
      <c r="K397" s="30"/>
      <c r="L397" s="30"/>
      <c r="M397" s="30"/>
      <c r="N397" s="30"/>
      <c r="O397" s="30"/>
      <c r="P397" s="30"/>
      <c r="Q397" s="30"/>
    </row>
    <row r="398" spans="1:17" ht="22.5">
      <c r="A398" s="157"/>
      <c r="B398" s="130"/>
      <c r="C398" s="130"/>
      <c r="D398" s="13" t="s">
        <v>154</v>
      </c>
      <c r="E398" s="59">
        <v>0</v>
      </c>
      <c r="F398" s="59">
        <v>0</v>
      </c>
      <c r="G398" s="58" t="s">
        <v>175</v>
      </c>
      <c r="H398" s="59">
        <v>0</v>
      </c>
      <c r="I398" s="75"/>
      <c r="J398" s="30"/>
      <c r="K398" s="30"/>
      <c r="L398" s="30"/>
      <c r="M398" s="30"/>
      <c r="N398" s="30"/>
      <c r="O398" s="30"/>
      <c r="P398" s="30"/>
      <c r="Q398" s="30"/>
    </row>
    <row r="399" spans="1:17" ht="22.5">
      <c r="A399" s="157"/>
      <c r="B399" s="130"/>
      <c r="C399" s="130"/>
      <c r="D399" s="13" t="s">
        <v>172</v>
      </c>
      <c r="E399" s="59">
        <v>1853000</v>
      </c>
      <c r="F399" s="59">
        <v>1853000</v>
      </c>
      <c r="G399" s="58" t="s">
        <v>175</v>
      </c>
      <c r="H399" s="59">
        <v>1853000</v>
      </c>
      <c r="I399" s="75">
        <f t="shared" ref="I399" si="56">H399/F399*100</f>
        <v>100</v>
      </c>
      <c r="J399" s="30"/>
      <c r="K399" s="30"/>
      <c r="L399" s="30"/>
      <c r="M399" s="30"/>
      <c r="N399" s="30"/>
      <c r="O399" s="30"/>
      <c r="P399" s="30"/>
      <c r="Q399" s="30"/>
    </row>
    <row r="400" spans="1:17" ht="15" customHeight="1">
      <c r="A400" s="157"/>
      <c r="B400" s="129" t="s">
        <v>160</v>
      </c>
      <c r="C400" s="129" t="s">
        <v>109</v>
      </c>
      <c r="D400" s="46" t="s">
        <v>153</v>
      </c>
      <c r="E400" s="59">
        <f>E401+E402+E403</f>
        <v>54117.51</v>
      </c>
      <c r="F400" s="59">
        <f>F401+F402+F403</f>
        <v>54117.51</v>
      </c>
      <c r="G400" s="58" t="s">
        <v>175</v>
      </c>
      <c r="H400" s="59">
        <f>H401+H402+H403</f>
        <v>54117.51</v>
      </c>
      <c r="I400" s="75">
        <f>H400/F400*100</f>
        <v>100</v>
      </c>
      <c r="J400" s="30"/>
      <c r="K400" s="30"/>
      <c r="L400" s="30"/>
      <c r="M400" s="30"/>
      <c r="N400" s="30"/>
      <c r="O400" s="30"/>
      <c r="P400" s="30"/>
      <c r="Q400" s="30"/>
    </row>
    <row r="401" spans="1:17" ht="22.5">
      <c r="A401" s="157"/>
      <c r="B401" s="130"/>
      <c r="C401" s="130"/>
      <c r="D401" s="13" t="s">
        <v>155</v>
      </c>
      <c r="E401" s="59">
        <v>32434.9</v>
      </c>
      <c r="F401" s="59">
        <v>32434.9</v>
      </c>
      <c r="G401" s="58" t="s">
        <v>175</v>
      </c>
      <c r="H401" s="59">
        <v>32434.9</v>
      </c>
      <c r="I401" s="75">
        <f t="shared" ref="I401:I402" si="57">H401/F401*100</f>
        <v>100</v>
      </c>
      <c r="J401" s="30"/>
      <c r="K401" s="30"/>
      <c r="L401" s="30"/>
      <c r="M401" s="30"/>
      <c r="N401" s="30"/>
      <c r="O401" s="30"/>
      <c r="P401" s="30"/>
      <c r="Q401" s="30"/>
    </row>
    <row r="402" spans="1:17" ht="22.5">
      <c r="A402" s="157"/>
      <c r="B402" s="130"/>
      <c r="C402" s="130"/>
      <c r="D402" s="13" t="s">
        <v>154</v>
      </c>
      <c r="E402" s="59">
        <v>5192.6099999999997</v>
      </c>
      <c r="F402" s="59">
        <v>5192.6099999999997</v>
      </c>
      <c r="G402" s="58" t="s">
        <v>175</v>
      </c>
      <c r="H402" s="59">
        <v>5192.6099999999997</v>
      </c>
      <c r="I402" s="75">
        <f t="shared" si="57"/>
        <v>100</v>
      </c>
      <c r="J402" s="30"/>
      <c r="K402" s="30"/>
      <c r="L402" s="30"/>
      <c r="M402" s="30"/>
      <c r="N402" s="30"/>
      <c r="O402" s="30"/>
      <c r="P402" s="30"/>
      <c r="Q402" s="30"/>
    </row>
    <row r="403" spans="1:17" ht="30.75" customHeight="1">
      <c r="A403" s="157"/>
      <c r="B403" s="130"/>
      <c r="C403" s="130"/>
      <c r="D403" s="13" t="s">
        <v>172</v>
      </c>
      <c r="E403" s="59">
        <v>16490</v>
      </c>
      <c r="F403" s="59">
        <v>16490</v>
      </c>
      <c r="G403" s="58" t="s">
        <v>175</v>
      </c>
      <c r="H403" s="59">
        <v>16490</v>
      </c>
      <c r="I403" s="75">
        <f>H403/F403*100</f>
        <v>100</v>
      </c>
      <c r="J403" s="30"/>
      <c r="K403" s="30"/>
      <c r="L403" s="30"/>
      <c r="M403" s="30"/>
      <c r="N403" s="30"/>
      <c r="O403" s="30"/>
      <c r="P403" s="30"/>
      <c r="Q403" s="30"/>
    </row>
    <row r="404" spans="1:17" ht="12.75" customHeight="1">
      <c r="A404" s="157"/>
      <c r="B404" s="129" t="s">
        <v>161</v>
      </c>
      <c r="C404" s="129" t="s">
        <v>109</v>
      </c>
      <c r="D404" s="13" t="s">
        <v>153</v>
      </c>
      <c r="E404" s="59">
        <v>5800000</v>
      </c>
      <c r="F404" s="59">
        <f>F405+F406+F407</f>
        <v>5800000</v>
      </c>
      <c r="G404" s="58" t="s">
        <v>175</v>
      </c>
      <c r="H404" s="59">
        <v>6187000</v>
      </c>
      <c r="I404" s="75">
        <f>H404/F404*100</f>
        <v>106.67241379310343</v>
      </c>
      <c r="J404" s="30"/>
      <c r="K404" s="30"/>
      <c r="L404" s="30"/>
      <c r="M404" s="30"/>
      <c r="N404" s="30"/>
      <c r="O404" s="30"/>
      <c r="P404" s="30"/>
      <c r="Q404" s="30"/>
    </row>
    <row r="405" spans="1:17" ht="22.5">
      <c r="A405" s="157"/>
      <c r="B405" s="130"/>
      <c r="C405" s="130"/>
      <c r="D405" s="13" t="s">
        <v>155</v>
      </c>
      <c r="E405" s="59">
        <v>0</v>
      </c>
      <c r="F405" s="59">
        <v>0</v>
      </c>
      <c r="G405" s="58" t="s">
        <v>175</v>
      </c>
      <c r="H405" s="59">
        <v>0</v>
      </c>
      <c r="I405" s="75"/>
      <c r="J405" s="30"/>
      <c r="K405" s="30"/>
      <c r="L405" s="30"/>
      <c r="M405" s="30"/>
      <c r="N405" s="30"/>
      <c r="O405" s="30"/>
      <c r="P405" s="30"/>
      <c r="Q405" s="30"/>
    </row>
    <row r="406" spans="1:17" ht="22.5">
      <c r="A406" s="157"/>
      <c r="B406" s="130"/>
      <c r="C406" s="130"/>
      <c r="D406" s="13" t="s">
        <v>154</v>
      </c>
      <c r="E406" s="59">
        <v>0</v>
      </c>
      <c r="F406" s="59">
        <v>0</v>
      </c>
      <c r="G406" s="58" t="s">
        <v>175</v>
      </c>
      <c r="H406" s="59">
        <v>0</v>
      </c>
      <c r="I406" s="75"/>
      <c r="J406" s="30"/>
      <c r="K406" s="30"/>
      <c r="L406" s="30"/>
      <c r="M406" s="30"/>
      <c r="N406" s="30"/>
      <c r="O406" s="30"/>
      <c r="P406" s="30"/>
      <c r="Q406" s="30"/>
    </row>
    <row r="407" spans="1:17" ht="22.5" customHeight="1">
      <c r="A407" s="157"/>
      <c r="B407" s="130"/>
      <c r="C407" s="130"/>
      <c r="D407" s="13" t="s">
        <v>172</v>
      </c>
      <c r="E407" s="59">
        <v>5800000</v>
      </c>
      <c r="F407" s="59">
        <v>5800000</v>
      </c>
      <c r="G407" s="58" t="s">
        <v>175</v>
      </c>
      <c r="H407" s="59">
        <v>6187000</v>
      </c>
      <c r="I407" s="75">
        <f t="shared" ref="I407" si="58">H407/F407*100</f>
        <v>106.67241379310343</v>
      </c>
      <c r="J407" s="30"/>
      <c r="K407" s="30"/>
      <c r="L407" s="30"/>
      <c r="M407" s="30"/>
      <c r="N407" s="30"/>
      <c r="O407" s="30"/>
      <c r="P407" s="30"/>
      <c r="Q407" s="30"/>
    </row>
    <row r="408" spans="1:17" ht="11.25" customHeight="1">
      <c r="A408" s="157"/>
      <c r="B408" s="129" t="s">
        <v>111</v>
      </c>
      <c r="C408" s="129" t="s">
        <v>109</v>
      </c>
      <c r="D408" s="13" t="s">
        <v>153</v>
      </c>
      <c r="E408" s="59">
        <f>E409+E410+E411+E412</f>
        <v>474780.408</v>
      </c>
      <c r="F408" s="59">
        <f>F409+F410+F411+F412</f>
        <v>428966.01399999997</v>
      </c>
      <c r="G408" s="58">
        <f>F408-E408</f>
        <v>-45814.394000000029</v>
      </c>
      <c r="H408" s="59">
        <f>H409+H410+H411+H412</f>
        <v>471027.75799999997</v>
      </c>
      <c r="I408" s="75">
        <f>H408/F408*100</f>
        <v>109.80537912730775</v>
      </c>
      <c r="J408" s="30">
        <v>8</v>
      </c>
      <c r="K408" s="30">
        <v>8</v>
      </c>
      <c r="L408" s="30">
        <v>100</v>
      </c>
      <c r="M408" s="30">
        <v>2</v>
      </c>
      <c r="N408" s="30">
        <v>2</v>
      </c>
      <c r="O408" s="30">
        <v>5</v>
      </c>
      <c r="P408" s="30">
        <v>5</v>
      </c>
      <c r="Q408" s="30" t="s">
        <v>142</v>
      </c>
    </row>
    <row r="409" spans="1:17" ht="22.5">
      <c r="A409" s="157"/>
      <c r="B409" s="130"/>
      <c r="C409" s="130"/>
      <c r="D409" s="13" t="s">
        <v>155</v>
      </c>
      <c r="E409" s="59">
        <v>238889.99900000001</v>
      </c>
      <c r="F409" s="59">
        <v>202880.924</v>
      </c>
      <c r="G409" s="58">
        <f t="shared" ref="G409:G410" si="59">F409-E409</f>
        <v>-36009.075000000012</v>
      </c>
      <c r="H409" s="59">
        <v>202034.712</v>
      </c>
      <c r="I409" s="75">
        <f t="shared" ref="I409:I412" si="60">H409/F409*100</f>
        <v>99.582902136230416</v>
      </c>
      <c r="J409" s="30"/>
      <c r="K409" s="30"/>
      <c r="L409" s="30"/>
      <c r="M409" s="30"/>
      <c r="N409" s="30"/>
      <c r="O409" s="30"/>
      <c r="P409" s="30"/>
      <c r="Q409" s="30"/>
    </row>
    <row r="410" spans="1:17" ht="22.5">
      <c r="A410" s="157"/>
      <c r="B410" s="130"/>
      <c r="C410" s="130"/>
      <c r="D410" s="13" t="s">
        <v>154</v>
      </c>
      <c r="E410" s="59">
        <v>183977.86300000001</v>
      </c>
      <c r="F410" s="59">
        <v>174172.54399999999</v>
      </c>
      <c r="G410" s="58">
        <f t="shared" si="59"/>
        <v>-9805.3190000000177</v>
      </c>
      <c r="H410" s="59">
        <v>171531.45199999999</v>
      </c>
      <c r="I410" s="75">
        <f t="shared" si="60"/>
        <v>98.483634711105779</v>
      </c>
      <c r="J410" s="30"/>
      <c r="K410" s="30"/>
      <c r="L410" s="30"/>
      <c r="M410" s="30"/>
      <c r="N410" s="30"/>
      <c r="O410" s="30"/>
      <c r="P410" s="30"/>
      <c r="Q410" s="30"/>
    </row>
    <row r="411" spans="1:17" ht="22.5">
      <c r="A411" s="157"/>
      <c r="B411" s="130"/>
      <c r="C411" s="130"/>
      <c r="D411" s="13" t="s">
        <v>172</v>
      </c>
      <c r="E411" s="59">
        <v>29206.3</v>
      </c>
      <c r="F411" s="59">
        <v>29206.3</v>
      </c>
      <c r="G411" s="58" t="s">
        <v>175</v>
      </c>
      <c r="H411" s="59">
        <v>64648.964</v>
      </c>
      <c r="I411" s="75">
        <f t="shared" si="60"/>
        <v>221.35280401831113</v>
      </c>
      <c r="J411" s="30"/>
      <c r="K411" s="30"/>
      <c r="L411" s="30"/>
      <c r="M411" s="30"/>
      <c r="N411" s="30"/>
      <c r="O411" s="30"/>
      <c r="P411" s="30"/>
      <c r="Q411" s="30"/>
    </row>
    <row r="412" spans="1:17" ht="15.75" customHeight="1">
      <c r="A412" s="157"/>
      <c r="B412" s="131"/>
      <c r="C412" s="131"/>
      <c r="D412" s="13" t="s">
        <v>184</v>
      </c>
      <c r="E412" s="59">
        <v>22706.245999999999</v>
      </c>
      <c r="F412" s="59">
        <v>22706.245999999999</v>
      </c>
      <c r="G412" s="58" t="s">
        <v>175</v>
      </c>
      <c r="H412" s="59">
        <v>32812.629999999997</v>
      </c>
      <c r="I412" s="75">
        <f t="shared" si="60"/>
        <v>144.50926850700023</v>
      </c>
      <c r="J412" s="30"/>
      <c r="K412" s="30"/>
      <c r="L412" s="30"/>
      <c r="M412" s="30"/>
      <c r="N412" s="30"/>
      <c r="O412" s="30"/>
      <c r="P412" s="30"/>
      <c r="Q412" s="30"/>
    </row>
    <row r="413" spans="1:17" ht="14.25" customHeight="1">
      <c r="A413" s="157"/>
      <c r="B413" s="129" t="s">
        <v>112</v>
      </c>
      <c r="C413" s="129" t="s">
        <v>109</v>
      </c>
      <c r="D413" s="46" t="s">
        <v>153</v>
      </c>
      <c r="E413" s="59">
        <v>60000</v>
      </c>
      <c r="F413" s="59">
        <v>60000</v>
      </c>
      <c r="G413" s="58" t="s">
        <v>175</v>
      </c>
      <c r="H413" s="59">
        <v>60000</v>
      </c>
      <c r="I413" s="75">
        <f>H413/F413*100</f>
        <v>100</v>
      </c>
      <c r="J413" s="30">
        <v>2</v>
      </c>
      <c r="K413" s="30">
        <v>1</v>
      </c>
      <c r="L413" s="30">
        <v>0.5</v>
      </c>
      <c r="M413" s="30">
        <v>0</v>
      </c>
      <c r="N413" s="30">
        <v>0</v>
      </c>
      <c r="O413" s="30">
        <v>0</v>
      </c>
      <c r="P413" s="30">
        <v>0</v>
      </c>
      <c r="Q413" s="30" t="s">
        <v>142</v>
      </c>
    </row>
    <row r="414" spans="1:17" ht="22.5">
      <c r="A414" s="157"/>
      <c r="B414" s="130"/>
      <c r="C414" s="130"/>
      <c r="D414" s="13" t="s">
        <v>155</v>
      </c>
      <c r="E414" s="59">
        <v>0</v>
      </c>
      <c r="F414" s="59">
        <v>0</v>
      </c>
      <c r="G414" s="58" t="s">
        <v>175</v>
      </c>
      <c r="H414" s="59">
        <v>0</v>
      </c>
      <c r="I414" s="75"/>
      <c r="J414" s="30"/>
      <c r="K414" s="30"/>
      <c r="L414" s="30"/>
      <c r="M414" s="30"/>
      <c r="N414" s="30"/>
      <c r="O414" s="30"/>
      <c r="P414" s="30"/>
      <c r="Q414" s="30"/>
    </row>
    <row r="415" spans="1:17" ht="22.5">
      <c r="A415" s="157"/>
      <c r="B415" s="130"/>
      <c r="C415" s="130"/>
      <c r="D415" s="13" t="s">
        <v>154</v>
      </c>
      <c r="E415" s="59">
        <v>0</v>
      </c>
      <c r="F415" s="59">
        <v>0</v>
      </c>
      <c r="G415" s="58" t="s">
        <v>175</v>
      </c>
      <c r="H415" s="59">
        <v>0</v>
      </c>
      <c r="I415" s="75"/>
      <c r="J415" s="30"/>
      <c r="K415" s="30"/>
      <c r="L415" s="30"/>
      <c r="M415" s="30"/>
      <c r="N415" s="30"/>
      <c r="O415" s="30"/>
      <c r="P415" s="30"/>
      <c r="Q415" s="30"/>
    </row>
    <row r="416" spans="1:17" ht="22.5" customHeight="1">
      <c r="A416" s="157"/>
      <c r="B416" s="131"/>
      <c r="C416" s="131"/>
      <c r="D416" s="13" t="s">
        <v>172</v>
      </c>
      <c r="E416" s="59">
        <v>60000</v>
      </c>
      <c r="F416" s="59">
        <v>60000</v>
      </c>
      <c r="G416" s="58" t="s">
        <v>175</v>
      </c>
      <c r="H416" s="59">
        <v>60000</v>
      </c>
      <c r="I416" s="75">
        <f>H416/F416*100</f>
        <v>100</v>
      </c>
      <c r="J416" s="30"/>
      <c r="K416" s="30"/>
      <c r="L416" s="30"/>
      <c r="M416" s="30"/>
      <c r="N416" s="30"/>
      <c r="O416" s="30"/>
      <c r="P416" s="30"/>
      <c r="Q416" s="30"/>
    </row>
    <row r="417" spans="1:17" ht="15" customHeight="1">
      <c r="A417" s="157"/>
      <c r="B417" s="129" t="s">
        <v>113</v>
      </c>
      <c r="C417" s="132" t="s">
        <v>108</v>
      </c>
      <c r="D417" s="46" t="s">
        <v>153</v>
      </c>
      <c r="E417" s="61">
        <f>E418+E419+E420</f>
        <v>196010.125</v>
      </c>
      <c r="F417" s="61">
        <f>F418+F419+F420</f>
        <v>196010.125</v>
      </c>
      <c r="G417" s="62" t="s">
        <v>175</v>
      </c>
      <c r="H417" s="61">
        <f>H418+H419+H420</f>
        <v>196007.348</v>
      </c>
      <c r="I417" s="75">
        <f>H417/F417*100</f>
        <v>99.998583236452703</v>
      </c>
      <c r="J417" s="30">
        <v>6</v>
      </c>
      <c r="K417" s="30">
        <v>6</v>
      </c>
      <c r="L417" s="30">
        <v>100</v>
      </c>
      <c r="M417" s="30">
        <v>2</v>
      </c>
      <c r="N417" s="30">
        <v>2</v>
      </c>
      <c r="O417" s="30">
        <v>3</v>
      </c>
      <c r="P417" s="30">
        <v>3</v>
      </c>
      <c r="Q417" s="30" t="s">
        <v>142</v>
      </c>
    </row>
    <row r="418" spans="1:17" ht="22.5">
      <c r="A418" s="157"/>
      <c r="B418" s="130"/>
      <c r="C418" s="133"/>
      <c r="D418" s="13" t="s">
        <v>155</v>
      </c>
      <c r="E418" s="61">
        <v>3475</v>
      </c>
      <c r="F418" s="61">
        <v>3475</v>
      </c>
      <c r="G418" s="62" t="s">
        <v>175</v>
      </c>
      <c r="H418" s="61">
        <v>3472.223</v>
      </c>
      <c r="I418" s="75">
        <f t="shared" ref="I418:I420" si="61">H418/F418*100</f>
        <v>99.920086330935248</v>
      </c>
      <c r="J418" s="30"/>
      <c r="K418" s="30"/>
      <c r="L418" s="30"/>
      <c r="M418" s="30"/>
      <c r="N418" s="30"/>
      <c r="O418" s="30"/>
      <c r="P418" s="30"/>
      <c r="Q418" s="30"/>
    </row>
    <row r="419" spans="1:17" ht="22.5">
      <c r="A419" s="157"/>
      <c r="B419" s="130"/>
      <c r="C419" s="133"/>
      <c r="D419" s="13" t="s">
        <v>154</v>
      </c>
      <c r="E419" s="61">
        <v>178160.125</v>
      </c>
      <c r="F419" s="61">
        <v>178160.125</v>
      </c>
      <c r="G419" s="62" t="s">
        <v>175</v>
      </c>
      <c r="H419" s="61">
        <v>178160.125</v>
      </c>
      <c r="I419" s="75">
        <f t="shared" si="61"/>
        <v>100</v>
      </c>
      <c r="J419" s="30"/>
      <c r="K419" s="30"/>
      <c r="L419" s="30"/>
      <c r="M419" s="30"/>
      <c r="N419" s="30"/>
      <c r="O419" s="30"/>
      <c r="P419" s="30"/>
      <c r="Q419" s="30"/>
    </row>
    <row r="420" spans="1:17" ht="23.25" customHeight="1">
      <c r="A420" s="157"/>
      <c r="B420" s="130"/>
      <c r="C420" s="133"/>
      <c r="D420" s="13" t="s">
        <v>172</v>
      </c>
      <c r="E420" s="61">
        <v>14375</v>
      </c>
      <c r="F420" s="61">
        <v>14375</v>
      </c>
      <c r="G420" s="62" t="s">
        <v>175</v>
      </c>
      <c r="H420" s="61">
        <v>14375</v>
      </c>
      <c r="I420" s="75">
        <f t="shared" si="61"/>
        <v>100</v>
      </c>
      <c r="J420" s="30"/>
      <c r="K420" s="30"/>
      <c r="L420" s="30"/>
      <c r="M420" s="30"/>
      <c r="N420" s="30"/>
      <c r="O420" s="30"/>
      <c r="P420" s="30"/>
      <c r="Q420" s="30"/>
    </row>
    <row r="421" spans="1:17" ht="17.25" customHeight="1">
      <c r="A421" s="157"/>
      <c r="B421" s="129" t="s">
        <v>162</v>
      </c>
      <c r="C421" s="132" t="s">
        <v>108</v>
      </c>
      <c r="D421" s="46" t="s">
        <v>153</v>
      </c>
      <c r="E421" s="59">
        <f>E422+E423+E424</f>
        <v>20975</v>
      </c>
      <c r="F421" s="59">
        <f>F422+F423+F424</f>
        <v>20975</v>
      </c>
      <c r="G421" s="58" t="s">
        <v>175</v>
      </c>
      <c r="H421" s="59">
        <f>H422+H423+H424</f>
        <v>20972.222999999998</v>
      </c>
      <c r="I421" s="75">
        <f>H421/F421*100</f>
        <v>99.986760429082238</v>
      </c>
      <c r="J421" s="30"/>
      <c r="K421" s="30"/>
      <c r="L421" s="30"/>
      <c r="M421" s="30"/>
      <c r="N421" s="30"/>
      <c r="O421" s="30"/>
      <c r="P421" s="30"/>
      <c r="Q421" s="30"/>
    </row>
    <row r="422" spans="1:17" ht="22.5">
      <c r="A422" s="157"/>
      <c r="B422" s="130"/>
      <c r="C422" s="133"/>
      <c r="D422" s="13" t="s">
        <v>155</v>
      </c>
      <c r="E422" s="59">
        <v>3475</v>
      </c>
      <c r="F422" s="59">
        <v>3475</v>
      </c>
      <c r="G422" s="58" t="s">
        <v>175</v>
      </c>
      <c r="H422" s="59">
        <v>3472.223</v>
      </c>
      <c r="I422" s="75">
        <f t="shared" ref="I422:I424" si="62">H422/F422*100</f>
        <v>99.920086330935248</v>
      </c>
      <c r="J422" s="30"/>
      <c r="K422" s="30"/>
      <c r="L422" s="30"/>
      <c r="M422" s="30"/>
      <c r="N422" s="30"/>
      <c r="O422" s="30"/>
      <c r="P422" s="30"/>
      <c r="Q422" s="30"/>
    </row>
    <row r="423" spans="1:17" ht="22.5">
      <c r="A423" s="157"/>
      <c r="B423" s="130"/>
      <c r="C423" s="133"/>
      <c r="D423" s="13" t="s">
        <v>154</v>
      </c>
      <c r="E423" s="59">
        <v>3125</v>
      </c>
      <c r="F423" s="59">
        <v>3125</v>
      </c>
      <c r="G423" s="58" t="s">
        <v>175</v>
      </c>
      <c r="H423" s="59">
        <v>3125</v>
      </c>
      <c r="I423" s="75">
        <f t="shared" si="62"/>
        <v>100</v>
      </c>
      <c r="J423" s="30"/>
      <c r="K423" s="30"/>
      <c r="L423" s="30"/>
      <c r="M423" s="30"/>
      <c r="N423" s="30"/>
      <c r="O423" s="30"/>
      <c r="P423" s="30"/>
      <c r="Q423" s="30"/>
    </row>
    <row r="424" spans="1:17" ht="39.75" customHeight="1">
      <c r="A424" s="157"/>
      <c r="B424" s="130"/>
      <c r="C424" s="133"/>
      <c r="D424" s="46" t="s">
        <v>172</v>
      </c>
      <c r="E424" s="59">
        <v>14375</v>
      </c>
      <c r="F424" s="59">
        <v>14375</v>
      </c>
      <c r="G424" s="58" t="s">
        <v>175</v>
      </c>
      <c r="H424" s="59">
        <v>14375</v>
      </c>
      <c r="I424" s="75">
        <f t="shared" si="62"/>
        <v>100</v>
      </c>
      <c r="J424" s="30"/>
      <c r="K424" s="30"/>
      <c r="L424" s="30"/>
      <c r="M424" s="30"/>
      <c r="N424" s="30"/>
      <c r="O424" s="30"/>
      <c r="P424" s="30"/>
      <c r="Q424" s="30"/>
    </row>
    <row r="425" spans="1:17" ht="11.25" customHeight="1">
      <c r="A425" s="157"/>
      <c r="B425" s="129" t="s">
        <v>163</v>
      </c>
      <c r="C425" s="129" t="s">
        <v>109</v>
      </c>
      <c r="D425" s="13" t="s">
        <v>153</v>
      </c>
      <c r="E425" s="59">
        <f>E426+E427+E428</f>
        <v>99282.8</v>
      </c>
      <c r="F425" s="59">
        <f>F426+F427+F428</f>
        <v>107182.8</v>
      </c>
      <c r="G425" s="58">
        <f>F425-E425</f>
        <v>7900</v>
      </c>
      <c r="H425" s="59">
        <f>H426+H427+H428</f>
        <v>62149.8</v>
      </c>
      <c r="I425" s="75">
        <f>H425/F425*100</f>
        <v>57.984863242983018</v>
      </c>
      <c r="J425" s="30">
        <v>9</v>
      </c>
      <c r="K425" s="30">
        <v>0</v>
      </c>
      <c r="L425" s="30">
        <v>0</v>
      </c>
      <c r="M425" s="30">
        <v>1</v>
      </c>
      <c r="N425" s="30">
        <v>0</v>
      </c>
      <c r="O425" s="30">
        <v>1</v>
      </c>
      <c r="P425" s="30">
        <v>0</v>
      </c>
      <c r="Q425" s="30" t="s">
        <v>142</v>
      </c>
    </row>
    <row r="426" spans="1:17" ht="24" customHeight="1">
      <c r="A426" s="157"/>
      <c r="B426" s="130"/>
      <c r="C426" s="130"/>
      <c r="D426" s="13" t="s">
        <v>155</v>
      </c>
      <c r="E426" s="59">
        <v>51536.800000000003</v>
      </c>
      <c r="F426" s="59">
        <v>51536.800000000003</v>
      </c>
      <c r="G426" s="58" t="s">
        <v>175</v>
      </c>
      <c r="H426" s="59">
        <v>51536.800000000003</v>
      </c>
      <c r="I426" s="60">
        <f t="shared" ref="I426:I427" si="63">H426/F426*100</f>
        <v>100</v>
      </c>
      <c r="J426" s="42"/>
      <c r="K426" s="42"/>
      <c r="L426" s="42"/>
      <c r="M426" s="42"/>
      <c r="N426" s="42"/>
      <c r="O426" s="42"/>
      <c r="P426" s="42"/>
      <c r="Q426" s="42"/>
    </row>
    <row r="427" spans="1:17" ht="22.5" customHeight="1">
      <c r="A427" s="157"/>
      <c r="B427" s="130"/>
      <c r="C427" s="130"/>
      <c r="D427" s="13" t="s">
        <v>154</v>
      </c>
      <c r="E427" s="59">
        <v>2713</v>
      </c>
      <c r="F427" s="59">
        <v>10613</v>
      </c>
      <c r="G427" s="58">
        <f t="shared" ref="G427" si="64">F427-E427</f>
        <v>7900</v>
      </c>
      <c r="H427" s="59">
        <v>10613</v>
      </c>
      <c r="I427" s="60">
        <f t="shared" si="63"/>
        <v>100</v>
      </c>
      <c r="J427" s="42"/>
      <c r="K427" s="42"/>
      <c r="L427" s="42"/>
      <c r="M427" s="42"/>
      <c r="N427" s="42"/>
      <c r="O427" s="42"/>
      <c r="P427" s="42"/>
      <c r="Q427" s="42"/>
    </row>
    <row r="428" spans="1:17" ht="21.75" customHeight="1">
      <c r="A428" s="157"/>
      <c r="B428" s="130"/>
      <c r="C428" s="130"/>
      <c r="D428" s="13" t="s">
        <v>172</v>
      </c>
      <c r="E428" s="59">
        <v>45033</v>
      </c>
      <c r="F428" s="59">
        <v>45033</v>
      </c>
      <c r="G428" s="58" t="s">
        <v>175</v>
      </c>
      <c r="H428" s="59">
        <v>0</v>
      </c>
      <c r="I428" s="60"/>
      <c r="J428" s="42"/>
      <c r="K428" s="42"/>
      <c r="L428" s="42"/>
      <c r="M428" s="42"/>
      <c r="N428" s="42"/>
      <c r="O428" s="42"/>
      <c r="P428" s="42"/>
      <c r="Q428" s="42"/>
    </row>
    <row r="429" spans="1:17" ht="15.75" customHeight="1">
      <c r="A429" s="157"/>
      <c r="B429" s="129" t="s">
        <v>114</v>
      </c>
      <c r="C429" s="129" t="s">
        <v>109</v>
      </c>
      <c r="D429" s="46" t="s">
        <v>153</v>
      </c>
      <c r="E429" s="59">
        <f>E431</f>
        <v>62576.881000000001</v>
      </c>
      <c r="F429" s="59">
        <f>F430+F431+F432</f>
        <v>62576.881000000001</v>
      </c>
      <c r="G429" s="58" t="s">
        <v>175</v>
      </c>
      <c r="H429" s="59">
        <f>H430+H431+H432</f>
        <v>62145.576000000001</v>
      </c>
      <c r="I429" s="76">
        <f>H429/F429*100</f>
        <v>99.310759831574231</v>
      </c>
      <c r="J429" s="42">
        <v>1</v>
      </c>
      <c r="K429" s="42">
        <v>0</v>
      </c>
      <c r="L429" s="42">
        <v>0</v>
      </c>
      <c r="M429" s="42">
        <v>1</v>
      </c>
      <c r="N429" s="42">
        <v>0</v>
      </c>
      <c r="O429" s="42">
        <v>1</v>
      </c>
      <c r="P429" s="42">
        <v>0</v>
      </c>
      <c r="Q429" s="42" t="s">
        <v>142</v>
      </c>
    </row>
    <row r="430" spans="1:17" ht="22.5">
      <c r="A430" s="157"/>
      <c r="B430" s="130"/>
      <c r="C430" s="130"/>
      <c r="D430" s="13" t="s">
        <v>155</v>
      </c>
      <c r="E430" s="59">
        <v>0</v>
      </c>
      <c r="F430" s="59">
        <v>0</v>
      </c>
      <c r="G430" s="58" t="s">
        <v>175</v>
      </c>
      <c r="H430" s="59">
        <v>0</v>
      </c>
      <c r="I430" s="76"/>
      <c r="J430" s="42"/>
      <c r="K430" s="42"/>
      <c r="L430" s="42"/>
      <c r="M430" s="42"/>
      <c r="N430" s="42"/>
      <c r="O430" s="42"/>
      <c r="P430" s="42"/>
      <c r="Q430" s="42"/>
    </row>
    <row r="431" spans="1:17" ht="22.5">
      <c r="A431" s="157"/>
      <c r="B431" s="130"/>
      <c r="C431" s="130"/>
      <c r="D431" s="13" t="s">
        <v>154</v>
      </c>
      <c r="E431" s="59">
        <v>62576.881000000001</v>
      </c>
      <c r="F431" s="59">
        <v>62576.881000000001</v>
      </c>
      <c r="G431" s="58" t="s">
        <v>175</v>
      </c>
      <c r="H431" s="59">
        <v>62145.576000000001</v>
      </c>
      <c r="I431" s="76">
        <f t="shared" ref="I431" si="65">H431/F431*100</f>
        <v>99.310759831574231</v>
      </c>
      <c r="J431" s="42"/>
      <c r="K431" s="42"/>
      <c r="L431" s="42"/>
      <c r="M431" s="42"/>
      <c r="N431" s="42"/>
      <c r="O431" s="42"/>
      <c r="P431" s="42"/>
      <c r="Q431" s="42"/>
    </row>
    <row r="432" spans="1:17" ht="52.5" customHeight="1">
      <c r="A432" s="157"/>
      <c r="B432" s="130"/>
      <c r="C432" s="130"/>
      <c r="D432" s="46" t="s">
        <v>172</v>
      </c>
      <c r="E432" s="59">
        <v>0</v>
      </c>
      <c r="F432" s="59">
        <v>0</v>
      </c>
      <c r="G432" s="58" t="s">
        <v>175</v>
      </c>
      <c r="H432" s="59">
        <v>0</v>
      </c>
      <c r="I432" s="63"/>
      <c r="J432" s="42"/>
      <c r="K432" s="42"/>
      <c r="L432" s="42"/>
      <c r="M432" s="42"/>
      <c r="N432" s="42"/>
      <c r="O432" s="42"/>
      <c r="P432" s="42"/>
      <c r="Q432" s="42"/>
    </row>
    <row r="433" spans="1:17" ht="12.75" customHeight="1">
      <c r="A433" s="192">
        <v>19</v>
      </c>
      <c r="B433" s="175" t="s">
        <v>187</v>
      </c>
      <c r="C433" s="193" t="s">
        <v>43</v>
      </c>
      <c r="D433" s="10" t="s">
        <v>153</v>
      </c>
      <c r="E433" s="22">
        <v>9481.8680000000004</v>
      </c>
      <c r="F433" s="22">
        <v>9481.8700000000008</v>
      </c>
      <c r="G433" s="23" t="s">
        <v>175</v>
      </c>
      <c r="H433" s="22">
        <v>9480.17</v>
      </c>
      <c r="I433" s="31">
        <v>100</v>
      </c>
      <c r="J433" s="25">
        <v>4</v>
      </c>
      <c r="K433" s="25">
        <v>4</v>
      </c>
      <c r="L433" s="25">
        <v>100</v>
      </c>
      <c r="M433" s="25">
        <v>8</v>
      </c>
      <c r="N433" s="25">
        <v>8</v>
      </c>
      <c r="O433" s="25">
        <v>16</v>
      </c>
      <c r="P433" s="25">
        <v>16</v>
      </c>
      <c r="Q433" s="126" t="s">
        <v>189</v>
      </c>
    </row>
    <row r="434" spans="1:17" ht="24" customHeight="1">
      <c r="A434" s="192"/>
      <c r="B434" s="176"/>
      <c r="C434" s="194"/>
      <c r="D434" s="13" t="s">
        <v>155</v>
      </c>
      <c r="E434" s="20">
        <v>6421.8</v>
      </c>
      <c r="F434" s="20">
        <v>6421.8</v>
      </c>
      <c r="G434" s="19" t="s">
        <v>175</v>
      </c>
      <c r="H434" s="20">
        <v>6421.8</v>
      </c>
      <c r="I434" s="41">
        <v>100</v>
      </c>
      <c r="J434" s="6"/>
      <c r="K434" s="6"/>
      <c r="L434" s="6"/>
      <c r="M434" s="6"/>
      <c r="N434" s="6"/>
      <c r="O434" s="6"/>
      <c r="P434" s="6"/>
      <c r="Q434" s="127"/>
    </row>
    <row r="435" spans="1:17" ht="84.75" customHeight="1">
      <c r="A435" s="156"/>
      <c r="B435" s="198"/>
      <c r="C435" s="195"/>
      <c r="D435" s="46" t="s">
        <v>154</v>
      </c>
      <c r="E435" s="20">
        <v>3060.0680000000002</v>
      </c>
      <c r="F435" s="20">
        <v>3060.07</v>
      </c>
      <c r="G435" s="19" t="s">
        <v>175</v>
      </c>
      <c r="H435" s="20">
        <v>3058.37</v>
      </c>
      <c r="I435" s="41">
        <v>100</v>
      </c>
      <c r="J435" s="7"/>
      <c r="K435" s="7"/>
      <c r="L435" s="7"/>
      <c r="M435" s="7"/>
      <c r="N435" s="7"/>
      <c r="O435" s="7"/>
      <c r="P435" s="7"/>
      <c r="Q435" s="127"/>
    </row>
    <row r="436" spans="1:17" ht="20.25" customHeight="1">
      <c r="A436" s="156">
        <v>20</v>
      </c>
      <c r="B436" s="166" t="s">
        <v>164</v>
      </c>
      <c r="C436" s="193" t="s">
        <v>115</v>
      </c>
      <c r="D436" s="22" t="s">
        <v>153</v>
      </c>
      <c r="E436" s="22">
        <v>219102.443</v>
      </c>
      <c r="F436" s="22">
        <v>219102.443</v>
      </c>
      <c r="G436" s="23" t="s">
        <v>175</v>
      </c>
      <c r="H436" s="22">
        <v>164699.01800000001</v>
      </c>
      <c r="I436" s="31">
        <f>H436/F436*100</f>
        <v>75.169868370659842</v>
      </c>
      <c r="J436" s="25">
        <v>39</v>
      </c>
      <c r="K436" s="25">
        <v>29</v>
      </c>
      <c r="L436" s="25">
        <v>74.400000000000006</v>
      </c>
      <c r="M436" s="25">
        <v>16</v>
      </c>
      <c r="N436" s="25">
        <v>12</v>
      </c>
      <c r="O436" s="25">
        <v>22</v>
      </c>
      <c r="P436" s="25">
        <v>19</v>
      </c>
      <c r="Q436" s="126" t="s">
        <v>186</v>
      </c>
    </row>
    <row r="437" spans="1:17" ht="22.5">
      <c r="A437" s="157"/>
      <c r="B437" s="166"/>
      <c r="C437" s="194"/>
      <c r="D437" s="13" t="s">
        <v>155</v>
      </c>
      <c r="E437" s="20">
        <v>69124.17</v>
      </c>
      <c r="F437" s="20">
        <v>69124.17</v>
      </c>
      <c r="G437" s="19" t="s">
        <v>175</v>
      </c>
      <c r="H437" s="20">
        <v>27475.001</v>
      </c>
      <c r="I437" s="41">
        <f t="shared" ref="I437:I455" si="66">H437/F437*100</f>
        <v>39.7473141449655</v>
      </c>
      <c r="J437" s="30"/>
      <c r="K437" s="30"/>
      <c r="L437" s="30"/>
      <c r="M437" s="30"/>
      <c r="N437" s="30"/>
      <c r="O437" s="30"/>
      <c r="P437" s="30"/>
      <c r="Q437" s="127"/>
    </row>
    <row r="438" spans="1:17" ht="22.5">
      <c r="A438" s="157"/>
      <c r="B438" s="166"/>
      <c r="C438" s="194"/>
      <c r="D438" s="13" t="s">
        <v>154</v>
      </c>
      <c r="E438" s="20">
        <v>139204.71900000001</v>
      </c>
      <c r="F438" s="20">
        <v>139204.71900000001</v>
      </c>
      <c r="G438" s="19" t="s">
        <v>175</v>
      </c>
      <c r="H438" s="20">
        <v>126450.463</v>
      </c>
      <c r="I438" s="41">
        <f t="shared" si="66"/>
        <v>90.837770377597622</v>
      </c>
      <c r="J438" s="30"/>
      <c r="K438" s="30"/>
      <c r="L438" s="30"/>
      <c r="M438" s="30"/>
      <c r="N438" s="30"/>
      <c r="O438" s="30"/>
      <c r="P438" s="30"/>
      <c r="Q438" s="127"/>
    </row>
    <row r="439" spans="1:17" ht="23.25" customHeight="1">
      <c r="A439" s="157"/>
      <c r="B439" s="166"/>
      <c r="C439" s="195"/>
      <c r="D439" s="13" t="s">
        <v>179</v>
      </c>
      <c r="E439" s="93">
        <v>10773.554</v>
      </c>
      <c r="F439" s="93">
        <v>10773.554</v>
      </c>
      <c r="G439" s="94" t="s">
        <v>175</v>
      </c>
      <c r="H439" s="93">
        <v>10773.554</v>
      </c>
      <c r="I439" s="95">
        <f t="shared" si="66"/>
        <v>100</v>
      </c>
      <c r="J439" s="97"/>
      <c r="K439" s="97"/>
      <c r="L439" s="30"/>
      <c r="M439" s="30"/>
      <c r="N439" s="30"/>
      <c r="O439" s="30"/>
      <c r="P439" s="30"/>
      <c r="Q439" s="134"/>
    </row>
    <row r="440" spans="1:17" ht="13.5" customHeight="1">
      <c r="A440" s="157"/>
      <c r="B440" s="129" t="s">
        <v>116</v>
      </c>
      <c r="C440" s="129" t="s">
        <v>115</v>
      </c>
      <c r="D440" s="13" t="s">
        <v>153</v>
      </c>
      <c r="E440" s="20">
        <v>1997.8879999999999</v>
      </c>
      <c r="F440" s="20">
        <v>1997.8879999999999</v>
      </c>
      <c r="G440" s="19" t="s">
        <v>175</v>
      </c>
      <c r="H440" s="20">
        <v>1987.34</v>
      </c>
      <c r="I440" s="41">
        <f t="shared" si="66"/>
        <v>99.472042476855563</v>
      </c>
      <c r="J440" s="30">
        <v>7</v>
      </c>
      <c r="K440" s="30">
        <v>7</v>
      </c>
      <c r="L440" s="30">
        <v>100</v>
      </c>
      <c r="M440" s="30">
        <v>3</v>
      </c>
      <c r="N440" s="30">
        <v>3</v>
      </c>
      <c r="O440" s="30">
        <v>5</v>
      </c>
      <c r="P440" s="30">
        <v>5</v>
      </c>
      <c r="Q440" s="30" t="s">
        <v>142</v>
      </c>
    </row>
    <row r="441" spans="1:17" ht="23.25" customHeight="1">
      <c r="A441" s="157"/>
      <c r="B441" s="130"/>
      <c r="C441" s="130"/>
      <c r="D441" s="46" t="s">
        <v>155</v>
      </c>
      <c r="E441" s="20">
        <v>0</v>
      </c>
      <c r="F441" s="20">
        <v>0</v>
      </c>
      <c r="G441" s="19" t="s">
        <v>175</v>
      </c>
      <c r="H441" s="20">
        <v>0</v>
      </c>
      <c r="I441" s="41"/>
      <c r="J441" s="30"/>
      <c r="K441" s="30"/>
      <c r="L441" s="30"/>
      <c r="M441" s="30"/>
      <c r="N441" s="30"/>
      <c r="O441" s="30"/>
      <c r="P441" s="30"/>
      <c r="Q441" s="30"/>
    </row>
    <row r="442" spans="1:17" ht="31.5" customHeight="1">
      <c r="A442" s="157"/>
      <c r="B442" s="130"/>
      <c r="C442" s="130"/>
      <c r="D442" s="46" t="s">
        <v>154</v>
      </c>
      <c r="E442" s="20">
        <v>1997.8879999999999</v>
      </c>
      <c r="F442" s="20">
        <v>1997.8879999999999</v>
      </c>
      <c r="G442" s="19" t="s">
        <v>175</v>
      </c>
      <c r="H442" s="20">
        <v>1987.34</v>
      </c>
      <c r="I442" s="41">
        <f t="shared" si="66"/>
        <v>99.472042476855563</v>
      </c>
      <c r="J442" s="30"/>
      <c r="K442" s="30"/>
      <c r="L442" s="30"/>
      <c r="M442" s="30"/>
      <c r="N442" s="30"/>
      <c r="O442" s="30"/>
      <c r="P442" s="30"/>
      <c r="Q442" s="30"/>
    </row>
    <row r="443" spans="1:17" ht="12" customHeight="1">
      <c r="A443" s="157"/>
      <c r="B443" s="129" t="s">
        <v>117</v>
      </c>
      <c r="C443" s="129" t="s">
        <v>115</v>
      </c>
      <c r="D443" s="46" t="s">
        <v>153</v>
      </c>
      <c r="E443" s="20">
        <f>E444+E445</f>
        <v>85650.986000000004</v>
      </c>
      <c r="F443" s="20">
        <v>85650.986000000004</v>
      </c>
      <c r="G443" s="19" t="s">
        <v>175</v>
      </c>
      <c r="H443" s="20">
        <f>H444+H445</f>
        <v>32649.057000000001</v>
      </c>
      <c r="I443" s="41">
        <f t="shared" si="66"/>
        <v>38.118717045475691</v>
      </c>
      <c r="J443" s="30">
        <v>11</v>
      </c>
      <c r="K443" s="30">
        <v>8</v>
      </c>
      <c r="L443" s="30">
        <v>72.7</v>
      </c>
      <c r="M443" s="30">
        <v>3</v>
      </c>
      <c r="N443" s="30">
        <v>2</v>
      </c>
      <c r="O443" s="30">
        <v>4</v>
      </c>
      <c r="P443" s="30">
        <v>4</v>
      </c>
      <c r="Q443" s="30" t="s">
        <v>142</v>
      </c>
    </row>
    <row r="444" spans="1:17" ht="24.75" customHeight="1">
      <c r="A444" s="157"/>
      <c r="B444" s="130"/>
      <c r="C444" s="130"/>
      <c r="D444" s="46" t="s">
        <v>155</v>
      </c>
      <c r="E444" s="20">
        <v>62955.3</v>
      </c>
      <c r="F444" s="20">
        <v>62955.3</v>
      </c>
      <c r="G444" s="19" t="s">
        <v>175</v>
      </c>
      <c r="H444" s="20">
        <v>21371.831999999999</v>
      </c>
      <c r="I444" s="41">
        <f t="shared" si="66"/>
        <v>33.947629508556062</v>
      </c>
      <c r="J444" s="30"/>
      <c r="K444" s="30"/>
      <c r="L444" s="30"/>
      <c r="M444" s="30"/>
      <c r="N444" s="30"/>
      <c r="O444" s="30"/>
      <c r="P444" s="30"/>
      <c r="Q444" s="30"/>
    </row>
    <row r="445" spans="1:17" ht="31.5" customHeight="1">
      <c r="A445" s="157"/>
      <c r="B445" s="130"/>
      <c r="C445" s="130"/>
      <c r="D445" s="46" t="s">
        <v>154</v>
      </c>
      <c r="E445" s="20">
        <v>22695.686000000002</v>
      </c>
      <c r="F445" s="20">
        <v>22695.686000000002</v>
      </c>
      <c r="G445" s="19" t="s">
        <v>175</v>
      </c>
      <c r="H445" s="20">
        <v>11277.225</v>
      </c>
      <c r="I445" s="41">
        <f t="shared" si="66"/>
        <v>49.688848356467389</v>
      </c>
      <c r="J445" s="30"/>
      <c r="K445" s="30"/>
      <c r="L445" s="30"/>
      <c r="M445" s="30"/>
      <c r="N445" s="30"/>
      <c r="O445" s="30"/>
      <c r="P445" s="30"/>
      <c r="Q445" s="30"/>
    </row>
    <row r="446" spans="1:17" ht="14.25" customHeight="1">
      <c r="A446" s="157"/>
      <c r="B446" s="129" t="s">
        <v>118</v>
      </c>
      <c r="C446" s="129" t="s">
        <v>115</v>
      </c>
      <c r="D446" s="46" t="s">
        <v>153</v>
      </c>
      <c r="E446" s="20">
        <v>49773.159</v>
      </c>
      <c r="F446" s="20">
        <v>49773.159</v>
      </c>
      <c r="G446" s="19" t="s">
        <v>175</v>
      </c>
      <c r="H446" s="20">
        <v>49228.368000000002</v>
      </c>
      <c r="I446" s="41">
        <f t="shared" si="66"/>
        <v>98.905452233803373</v>
      </c>
      <c r="J446" s="30">
        <v>4</v>
      </c>
      <c r="K446" s="30">
        <v>3</v>
      </c>
      <c r="L446" s="30">
        <v>75</v>
      </c>
      <c r="M446" s="30">
        <v>2</v>
      </c>
      <c r="N446" s="30">
        <v>1</v>
      </c>
      <c r="O446" s="30">
        <v>2</v>
      </c>
      <c r="P446" s="30">
        <v>1</v>
      </c>
      <c r="Q446" s="30" t="s">
        <v>142</v>
      </c>
    </row>
    <row r="447" spans="1:17" ht="26.25" customHeight="1">
      <c r="A447" s="157"/>
      <c r="B447" s="130"/>
      <c r="C447" s="130"/>
      <c r="D447" s="46" t="s">
        <v>155</v>
      </c>
      <c r="E447" s="20">
        <v>0</v>
      </c>
      <c r="F447" s="20">
        <v>0</v>
      </c>
      <c r="G447" s="19" t="s">
        <v>175</v>
      </c>
      <c r="H447" s="20">
        <v>0</v>
      </c>
      <c r="I447" s="41"/>
      <c r="J447" s="30"/>
      <c r="K447" s="30"/>
      <c r="L447" s="30"/>
      <c r="M447" s="30"/>
      <c r="N447" s="30"/>
      <c r="O447" s="30"/>
      <c r="P447" s="30"/>
      <c r="Q447" s="30"/>
    </row>
    <row r="448" spans="1:17" ht="51" customHeight="1">
      <c r="A448" s="157"/>
      <c r="B448" s="130"/>
      <c r="C448" s="130"/>
      <c r="D448" s="13" t="s">
        <v>154</v>
      </c>
      <c r="E448" s="93">
        <v>49773.159</v>
      </c>
      <c r="F448" s="93">
        <v>49773.159</v>
      </c>
      <c r="G448" s="94" t="s">
        <v>175</v>
      </c>
      <c r="H448" s="93">
        <v>49228.368000000002</v>
      </c>
      <c r="I448" s="95">
        <f t="shared" si="66"/>
        <v>98.905452233803373</v>
      </c>
      <c r="J448" s="97"/>
      <c r="K448" s="97"/>
      <c r="L448" s="97"/>
      <c r="M448" s="97"/>
      <c r="N448" s="97"/>
      <c r="O448" s="97"/>
      <c r="P448" s="97"/>
      <c r="Q448" s="97"/>
    </row>
    <row r="449" spans="1:17" ht="18.75" customHeight="1">
      <c r="A449" s="157"/>
      <c r="B449" s="129" t="s">
        <v>119</v>
      </c>
      <c r="C449" s="196" t="s">
        <v>185</v>
      </c>
      <c r="D449" s="13" t="s">
        <v>153</v>
      </c>
      <c r="E449" s="20">
        <v>64379.775000000001</v>
      </c>
      <c r="F449" s="20">
        <v>64379.775000000001</v>
      </c>
      <c r="G449" s="19" t="s">
        <v>175</v>
      </c>
      <c r="H449" s="20">
        <v>63604.245000000003</v>
      </c>
      <c r="I449" s="41">
        <f t="shared" si="66"/>
        <v>98.795382556090019</v>
      </c>
      <c r="J449" s="30">
        <v>6</v>
      </c>
      <c r="K449" s="30">
        <v>6</v>
      </c>
      <c r="L449" s="30">
        <v>100</v>
      </c>
      <c r="M449" s="30">
        <v>2</v>
      </c>
      <c r="N449" s="30">
        <v>2</v>
      </c>
      <c r="O449" s="30">
        <v>3</v>
      </c>
      <c r="P449" s="30">
        <v>3</v>
      </c>
      <c r="Q449" s="30" t="s">
        <v>142</v>
      </c>
    </row>
    <row r="450" spans="1:17" ht="22.5">
      <c r="A450" s="157"/>
      <c r="B450" s="130"/>
      <c r="C450" s="197"/>
      <c r="D450" s="13" t="s">
        <v>155</v>
      </c>
      <c r="E450" s="20">
        <v>0</v>
      </c>
      <c r="F450" s="20">
        <v>0</v>
      </c>
      <c r="G450" s="19" t="s">
        <v>175</v>
      </c>
      <c r="H450" s="20">
        <v>0</v>
      </c>
      <c r="I450" s="41"/>
      <c r="J450" s="42"/>
      <c r="K450" s="42"/>
      <c r="L450" s="42"/>
      <c r="M450" s="42"/>
      <c r="N450" s="42"/>
      <c r="O450" s="42"/>
      <c r="P450" s="42"/>
      <c r="Q450" s="42"/>
    </row>
    <row r="451" spans="1:17" ht="22.5">
      <c r="A451" s="157"/>
      <c r="B451" s="130"/>
      <c r="C451" s="197"/>
      <c r="D451" s="13" t="s">
        <v>154</v>
      </c>
      <c r="E451" s="20">
        <v>53606.220999999998</v>
      </c>
      <c r="F451" s="20">
        <v>53606.220999999998</v>
      </c>
      <c r="G451" s="19" t="s">
        <v>175</v>
      </c>
      <c r="H451" s="20">
        <v>52830.690999999999</v>
      </c>
      <c r="I451" s="41">
        <f t="shared" si="66"/>
        <v>98.553283582515547</v>
      </c>
      <c r="J451" s="42"/>
      <c r="K451" s="42"/>
      <c r="L451" s="42"/>
      <c r="M451" s="42"/>
      <c r="N451" s="42"/>
      <c r="O451" s="42"/>
      <c r="P451" s="42"/>
      <c r="Q451" s="42"/>
    </row>
    <row r="452" spans="1:17" ht="97.5" customHeight="1">
      <c r="A452" s="157"/>
      <c r="B452" s="130"/>
      <c r="C452" s="197"/>
      <c r="D452" s="13" t="s">
        <v>179</v>
      </c>
      <c r="E452" s="93">
        <v>10773.554</v>
      </c>
      <c r="F452" s="93">
        <v>10773.554</v>
      </c>
      <c r="G452" s="94" t="s">
        <v>175</v>
      </c>
      <c r="H452" s="93">
        <v>10773.554</v>
      </c>
      <c r="I452" s="95">
        <f t="shared" si="66"/>
        <v>100</v>
      </c>
      <c r="J452" s="96"/>
      <c r="K452" s="96"/>
      <c r="L452" s="96"/>
      <c r="M452" s="96"/>
      <c r="N452" s="96"/>
      <c r="O452" s="96"/>
      <c r="P452" s="96"/>
      <c r="Q452" s="96"/>
    </row>
    <row r="453" spans="1:17" ht="12.75" customHeight="1">
      <c r="A453" s="157"/>
      <c r="B453" s="129" t="s">
        <v>120</v>
      </c>
      <c r="C453" s="129" t="s">
        <v>121</v>
      </c>
      <c r="D453" s="13" t="s">
        <v>153</v>
      </c>
      <c r="E453" s="20">
        <v>17300.634999999998</v>
      </c>
      <c r="F453" s="20">
        <v>17300.634999999998</v>
      </c>
      <c r="G453" s="19" t="s">
        <v>175</v>
      </c>
      <c r="H453" s="20">
        <v>17230.008000000002</v>
      </c>
      <c r="I453" s="41">
        <f t="shared" si="66"/>
        <v>99.591766429382517</v>
      </c>
      <c r="J453" s="42">
        <v>9</v>
      </c>
      <c r="K453" s="42">
        <v>3</v>
      </c>
      <c r="L453" s="42">
        <v>33.299999999999997</v>
      </c>
      <c r="M453" s="42">
        <v>6</v>
      </c>
      <c r="N453" s="42">
        <v>4</v>
      </c>
      <c r="O453" s="42">
        <v>8</v>
      </c>
      <c r="P453" s="42">
        <v>6</v>
      </c>
      <c r="Q453" s="42" t="s">
        <v>142</v>
      </c>
    </row>
    <row r="454" spans="1:17" ht="22.5">
      <c r="A454" s="157"/>
      <c r="B454" s="130"/>
      <c r="C454" s="130"/>
      <c r="D454" s="13" t="s">
        <v>155</v>
      </c>
      <c r="E454" s="20">
        <v>6168.87</v>
      </c>
      <c r="F454" s="20">
        <v>6168.87</v>
      </c>
      <c r="G454" s="19" t="s">
        <v>175</v>
      </c>
      <c r="H454" s="20">
        <v>6103.1689999999999</v>
      </c>
      <c r="I454" s="41">
        <f t="shared" si="66"/>
        <v>98.934958914679669</v>
      </c>
      <c r="J454" s="42"/>
      <c r="K454" s="42"/>
      <c r="L454" s="42"/>
      <c r="M454" s="42"/>
      <c r="N454" s="42"/>
      <c r="O454" s="42"/>
      <c r="P454" s="42"/>
      <c r="Q454" s="42"/>
    </row>
    <row r="455" spans="1:17" ht="111" customHeight="1">
      <c r="A455" s="157"/>
      <c r="B455" s="130"/>
      <c r="C455" s="130"/>
      <c r="D455" s="46" t="s">
        <v>154</v>
      </c>
      <c r="E455" s="20">
        <v>11131.764999999999</v>
      </c>
      <c r="F455" s="20">
        <v>11131.764999999999</v>
      </c>
      <c r="G455" s="19" t="s">
        <v>175</v>
      </c>
      <c r="H455" s="20">
        <v>11126.839</v>
      </c>
      <c r="I455" s="41">
        <f t="shared" si="66"/>
        <v>99.955748257351829</v>
      </c>
      <c r="J455" s="42"/>
      <c r="K455" s="42"/>
      <c r="L455" s="42"/>
      <c r="M455" s="42"/>
      <c r="N455" s="42"/>
      <c r="O455" s="42"/>
      <c r="P455" s="42"/>
      <c r="Q455" s="42"/>
    </row>
    <row r="456" spans="1:17" s="33" customFormat="1" ht="15" customHeight="1">
      <c r="A456" s="178">
        <v>21</v>
      </c>
      <c r="B456" s="193" t="s">
        <v>122</v>
      </c>
      <c r="C456" s="193" t="s">
        <v>123</v>
      </c>
      <c r="D456" s="48" t="s">
        <v>153</v>
      </c>
      <c r="E456" s="22">
        <v>180231.91500000001</v>
      </c>
      <c r="F456" s="22">
        <v>180231.91500000001</v>
      </c>
      <c r="G456" s="50" t="s">
        <v>175</v>
      </c>
      <c r="H456" s="22">
        <v>183083.30300000001</v>
      </c>
      <c r="I456" s="31">
        <f>H456/F456*100</f>
        <v>101.58206608413387</v>
      </c>
      <c r="J456" s="25">
        <v>16</v>
      </c>
      <c r="K456" s="25">
        <v>16</v>
      </c>
      <c r="L456" s="25">
        <v>100</v>
      </c>
      <c r="M456" s="25">
        <v>10</v>
      </c>
      <c r="N456" s="25">
        <v>10</v>
      </c>
      <c r="O456" s="25">
        <v>13</v>
      </c>
      <c r="P456" s="25">
        <v>13</v>
      </c>
      <c r="Q456" s="138" t="s">
        <v>176</v>
      </c>
    </row>
    <row r="457" spans="1:17" s="33" customFormat="1" ht="22.5">
      <c r="A457" s="179"/>
      <c r="B457" s="194"/>
      <c r="C457" s="194"/>
      <c r="D457" s="13" t="s">
        <v>155</v>
      </c>
      <c r="E457" s="20">
        <v>99489.600000000006</v>
      </c>
      <c r="F457" s="20">
        <v>99489.600000000006</v>
      </c>
      <c r="G457" s="19" t="s">
        <v>175</v>
      </c>
      <c r="H457" s="20">
        <v>99465.462</v>
      </c>
      <c r="I457" s="41">
        <f t="shared" ref="I457:I475" si="67">H457/F457*100</f>
        <v>99.97573816760746</v>
      </c>
      <c r="J457" s="25"/>
      <c r="K457" s="25"/>
      <c r="L457" s="25"/>
      <c r="M457" s="25"/>
      <c r="N457" s="25"/>
      <c r="O457" s="25"/>
      <c r="P457" s="25"/>
      <c r="Q457" s="139"/>
    </row>
    <row r="458" spans="1:17" s="33" customFormat="1" ht="22.5">
      <c r="A458" s="179"/>
      <c r="B458" s="194"/>
      <c r="C458" s="194"/>
      <c r="D458" s="13" t="s">
        <v>154</v>
      </c>
      <c r="E458" s="20">
        <v>13484.215</v>
      </c>
      <c r="F458" s="20">
        <v>13484.215</v>
      </c>
      <c r="G458" s="19" t="s">
        <v>175</v>
      </c>
      <c r="H458" s="20">
        <v>13411.941000000001</v>
      </c>
      <c r="I458" s="41">
        <f t="shared" si="67"/>
        <v>99.464010326148028</v>
      </c>
      <c r="J458" s="25"/>
      <c r="K458" s="25"/>
      <c r="L458" s="25"/>
      <c r="M458" s="25"/>
      <c r="N458" s="25"/>
      <c r="O458" s="25"/>
      <c r="P458" s="25"/>
      <c r="Q458" s="139"/>
    </row>
    <row r="459" spans="1:17" s="33" customFormat="1" ht="23.25" customHeight="1">
      <c r="A459" s="179"/>
      <c r="B459" s="194"/>
      <c r="C459" s="194"/>
      <c r="D459" s="13" t="s">
        <v>172</v>
      </c>
      <c r="E459" s="20">
        <v>67258.100000000006</v>
      </c>
      <c r="F459" s="20">
        <v>67258.100000000006</v>
      </c>
      <c r="G459" s="19" t="s">
        <v>175</v>
      </c>
      <c r="H459" s="20">
        <v>70205.899999999994</v>
      </c>
      <c r="I459" s="41">
        <f t="shared" si="67"/>
        <v>104.38281783160687</v>
      </c>
      <c r="J459" s="25"/>
      <c r="K459" s="25"/>
      <c r="L459" s="25"/>
      <c r="M459" s="25"/>
      <c r="N459" s="25"/>
      <c r="O459" s="25"/>
      <c r="P459" s="25"/>
      <c r="Q459" s="140"/>
    </row>
    <row r="460" spans="1:17" s="32" customFormat="1" ht="11.25" customHeight="1">
      <c r="A460" s="179"/>
      <c r="B460" s="129" t="s">
        <v>124</v>
      </c>
      <c r="C460" s="129" t="s">
        <v>123</v>
      </c>
      <c r="D460" s="13" t="s">
        <v>153</v>
      </c>
      <c r="E460" s="20">
        <v>26840.625</v>
      </c>
      <c r="F460" s="20">
        <v>26840.625</v>
      </c>
      <c r="G460" s="19" t="s">
        <v>175</v>
      </c>
      <c r="H460" s="20">
        <v>26861.025000000001</v>
      </c>
      <c r="I460" s="41">
        <f t="shared" si="67"/>
        <v>100.07600419140763</v>
      </c>
      <c r="J460" s="30">
        <v>4</v>
      </c>
      <c r="K460" s="30">
        <v>4</v>
      </c>
      <c r="L460" s="30">
        <v>100</v>
      </c>
      <c r="M460" s="30">
        <v>3</v>
      </c>
      <c r="N460" s="30">
        <v>3</v>
      </c>
      <c r="O460" s="30">
        <v>3</v>
      </c>
      <c r="P460" s="30">
        <v>3</v>
      </c>
      <c r="Q460" s="30" t="s">
        <v>142</v>
      </c>
    </row>
    <row r="461" spans="1:17" s="32" customFormat="1" ht="24" customHeight="1">
      <c r="A461" s="179"/>
      <c r="B461" s="130"/>
      <c r="C461" s="130"/>
      <c r="D461" s="13" t="s">
        <v>155</v>
      </c>
      <c r="E461" s="20">
        <v>14114.1</v>
      </c>
      <c r="F461" s="20">
        <v>14114.1</v>
      </c>
      <c r="G461" s="19" t="s">
        <v>175</v>
      </c>
      <c r="H461" s="20">
        <v>14114.1</v>
      </c>
      <c r="I461" s="41">
        <f t="shared" si="67"/>
        <v>100</v>
      </c>
      <c r="J461" s="30"/>
      <c r="K461" s="30"/>
      <c r="L461" s="30"/>
      <c r="M461" s="30"/>
      <c r="N461" s="30"/>
      <c r="O461" s="30"/>
      <c r="P461" s="30"/>
      <c r="Q461" s="30"/>
    </row>
    <row r="462" spans="1:17" s="32" customFormat="1" ht="23.25" customHeight="1">
      <c r="A462" s="179"/>
      <c r="B462" s="130"/>
      <c r="C462" s="130"/>
      <c r="D462" s="13" t="s">
        <v>154</v>
      </c>
      <c r="E462" s="20">
        <v>3426.625</v>
      </c>
      <c r="F462" s="20">
        <v>3426.625</v>
      </c>
      <c r="G462" s="19" t="s">
        <v>175</v>
      </c>
      <c r="H462" s="20">
        <v>3426.625</v>
      </c>
      <c r="I462" s="41">
        <f t="shared" si="67"/>
        <v>100</v>
      </c>
      <c r="J462" s="30"/>
      <c r="K462" s="30"/>
      <c r="L462" s="30"/>
      <c r="M462" s="30"/>
      <c r="N462" s="30"/>
      <c r="O462" s="30"/>
      <c r="P462" s="30"/>
      <c r="Q462" s="30"/>
    </row>
    <row r="463" spans="1:17" s="32" customFormat="1" ht="24" customHeight="1">
      <c r="A463" s="179"/>
      <c r="B463" s="130"/>
      <c r="C463" s="130"/>
      <c r="D463" s="13" t="s">
        <v>172</v>
      </c>
      <c r="E463" s="20">
        <v>9299.9</v>
      </c>
      <c r="F463" s="20">
        <v>9299.9</v>
      </c>
      <c r="G463" s="19" t="s">
        <v>175</v>
      </c>
      <c r="H463" s="20">
        <v>9320.2999999999993</v>
      </c>
      <c r="I463" s="41">
        <f t="shared" si="67"/>
        <v>100.21935719738921</v>
      </c>
      <c r="J463" s="30"/>
      <c r="K463" s="30"/>
      <c r="L463" s="30"/>
      <c r="M463" s="30"/>
      <c r="N463" s="30"/>
      <c r="O463" s="30"/>
      <c r="P463" s="30"/>
      <c r="Q463" s="30"/>
    </row>
    <row r="464" spans="1:17" s="32" customFormat="1" ht="16.5" customHeight="1">
      <c r="A464" s="179"/>
      <c r="B464" s="129" t="s">
        <v>125</v>
      </c>
      <c r="C464" s="129" t="s">
        <v>123</v>
      </c>
      <c r="D464" s="13" t="s">
        <v>153</v>
      </c>
      <c r="E464" s="20">
        <v>1922.1</v>
      </c>
      <c r="F464" s="20">
        <v>1922.1</v>
      </c>
      <c r="G464" s="19" t="s">
        <v>175</v>
      </c>
      <c r="H464" s="20">
        <v>1922.1</v>
      </c>
      <c r="I464" s="41">
        <f t="shared" si="67"/>
        <v>100</v>
      </c>
      <c r="J464" s="30">
        <v>4</v>
      </c>
      <c r="K464" s="30">
        <v>4</v>
      </c>
      <c r="L464" s="30">
        <v>100</v>
      </c>
      <c r="M464" s="30">
        <v>3</v>
      </c>
      <c r="N464" s="30">
        <v>3</v>
      </c>
      <c r="O464" s="30">
        <v>4</v>
      </c>
      <c r="P464" s="30">
        <v>4</v>
      </c>
      <c r="Q464" s="30" t="s">
        <v>142</v>
      </c>
    </row>
    <row r="465" spans="1:17" s="32" customFormat="1" ht="24" customHeight="1">
      <c r="A465" s="179"/>
      <c r="B465" s="130"/>
      <c r="C465" s="130"/>
      <c r="D465" s="13" t="s">
        <v>155</v>
      </c>
      <c r="E465" s="20">
        <v>1066.0999999999999</v>
      </c>
      <c r="F465" s="20">
        <v>1066.0999999999999</v>
      </c>
      <c r="G465" s="19" t="s">
        <v>175</v>
      </c>
      <c r="H465" s="20">
        <v>1066.0999999999999</v>
      </c>
      <c r="I465" s="41">
        <f t="shared" si="67"/>
        <v>100</v>
      </c>
      <c r="J465" s="30"/>
      <c r="K465" s="30"/>
      <c r="L465" s="30"/>
      <c r="M465" s="30"/>
      <c r="N465" s="30"/>
      <c r="O465" s="30"/>
      <c r="P465" s="30"/>
      <c r="Q465" s="30"/>
    </row>
    <row r="466" spans="1:17" s="32" customFormat="1" ht="25.5" customHeight="1">
      <c r="A466" s="179"/>
      <c r="B466" s="130"/>
      <c r="C466" s="130"/>
      <c r="D466" s="13" t="s">
        <v>154</v>
      </c>
      <c r="E466" s="20">
        <v>0</v>
      </c>
      <c r="F466" s="20">
        <v>0</v>
      </c>
      <c r="G466" s="19" t="s">
        <v>175</v>
      </c>
      <c r="H466" s="20">
        <v>0</v>
      </c>
      <c r="I466" s="41"/>
      <c r="J466" s="30"/>
      <c r="K466" s="30"/>
      <c r="L466" s="30"/>
      <c r="M466" s="30"/>
      <c r="N466" s="30"/>
      <c r="O466" s="30"/>
      <c r="P466" s="30"/>
      <c r="Q466" s="30"/>
    </row>
    <row r="467" spans="1:17" s="32" customFormat="1" ht="26.25" customHeight="1">
      <c r="A467" s="179"/>
      <c r="B467" s="130"/>
      <c r="C467" s="130"/>
      <c r="D467" s="13" t="s">
        <v>172</v>
      </c>
      <c r="E467" s="20">
        <v>856</v>
      </c>
      <c r="F467" s="20">
        <v>856</v>
      </c>
      <c r="G467" s="19" t="s">
        <v>175</v>
      </c>
      <c r="H467" s="20">
        <v>856</v>
      </c>
      <c r="I467" s="41">
        <f t="shared" si="67"/>
        <v>100</v>
      </c>
      <c r="J467" s="30"/>
      <c r="K467" s="30"/>
      <c r="L467" s="30"/>
      <c r="M467" s="30"/>
      <c r="N467" s="30"/>
      <c r="O467" s="30"/>
      <c r="P467" s="30"/>
      <c r="Q467" s="30"/>
    </row>
    <row r="468" spans="1:17" s="32" customFormat="1" ht="11.25" customHeight="1">
      <c r="A468" s="179"/>
      <c r="B468" s="129" t="s">
        <v>126</v>
      </c>
      <c r="C468" s="129" t="s">
        <v>123</v>
      </c>
      <c r="D468" s="13" t="s">
        <v>153</v>
      </c>
      <c r="E468" s="20">
        <v>78203.100000000006</v>
      </c>
      <c r="F468" s="20">
        <v>78203.100000000006</v>
      </c>
      <c r="G468" s="19" t="s">
        <v>175</v>
      </c>
      <c r="H468" s="20">
        <v>81130.5</v>
      </c>
      <c r="I468" s="41">
        <f t="shared" si="67"/>
        <v>103.74332986799755</v>
      </c>
      <c r="J468" s="30">
        <v>1</v>
      </c>
      <c r="K468" s="30">
        <v>1</v>
      </c>
      <c r="L468" s="30">
        <v>100</v>
      </c>
      <c r="M468" s="30">
        <v>2</v>
      </c>
      <c r="N468" s="30">
        <v>2</v>
      </c>
      <c r="O468" s="30">
        <v>3</v>
      </c>
      <c r="P468" s="30">
        <v>3</v>
      </c>
      <c r="Q468" s="30" t="s">
        <v>142</v>
      </c>
    </row>
    <row r="469" spans="1:17" s="32" customFormat="1" ht="24" customHeight="1">
      <c r="A469" s="179"/>
      <c r="B469" s="130"/>
      <c r="C469" s="130"/>
      <c r="D469" s="13" t="s">
        <v>155</v>
      </c>
      <c r="E469" s="20">
        <v>21160.400000000001</v>
      </c>
      <c r="F469" s="20">
        <v>21160.400000000001</v>
      </c>
      <c r="G469" s="19" t="s">
        <v>175</v>
      </c>
      <c r="H469" s="20">
        <v>21160.400000000001</v>
      </c>
      <c r="I469" s="41">
        <f t="shared" si="67"/>
        <v>100</v>
      </c>
      <c r="J469" s="42"/>
      <c r="K469" s="42"/>
      <c r="L469" s="42"/>
      <c r="M469" s="42"/>
      <c r="N469" s="42"/>
      <c r="O469" s="42"/>
      <c r="P469" s="42"/>
      <c r="Q469" s="42"/>
    </row>
    <row r="470" spans="1:17" s="32" customFormat="1" ht="22.5" customHeight="1">
      <c r="A470" s="179"/>
      <c r="B470" s="130"/>
      <c r="C470" s="130"/>
      <c r="D470" s="13" t="s">
        <v>154</v>
      </c>
      <c r="E470" s="20">
        <v>0</v>
      </c>
      <c r="F470" s="20">
        <v>0</v>
      </c>
      <c r="G470" s="19" t="s">
        <v>175</v>
      </c>
      <c r="H470" s="20">
        <v>0</v>
      </c>
      <c r="I470" s="41"/>
      <c r="J470" s="42"/>
      <c r="K470" s="42"/>
      <c r="L470" s="42"/>
      <c r="M470" s="42"/>
      <c r="N470" s="42"/>
      <c r="O470" s="42"/>
      <c r="P470" s="42"/>
      <c r="Q470" s="42"/>
    </row>
    <row r="471" spans="1:17" s="32" customFormat="1" ht="25.5" customHeight="1">
      <c r="A471" s="179"/>
      <c r="B471" s="130"/>
      <c r="C471" s="130"/>
      <c r="D471" s="13" t="s">
        <v>172</v>
      </c>
      <c r="E471" s="20">
        <v>57042.7</v>
      </c>
      <c r="F471" s="20">
        <v>57042.7</v>
      </c>
      <c r="G471" s="19" t="s">
        <v>175</v>
      </c>
      <c r="H471" s="20">
        <v>59970.1</v>
      </c>
      <c r="I471" s="41">
        <f t="shared" si="67"/>
        <v>105.13194501662791</v>
      </c>
      <c r="J471" s="42"/>
      <c r="K471" s="42"/>
      <c r="L471" s="42"/>
      <c r="M471" s="42"/>
      <c r="N471" s="42"/>
      <c r="O471" s="42"/>
      <c r="P471" s="42"/>
      <c r="Q471" s="42"/>
    </row>
    <row r="472" spans="1:17" s="32" customFormat="1" ht="11.25" customHeight="1">
      <c r="A472" s="179"/>
      <c r="B472" s="129" t="s">
        <v>127</v>
      </c>
      <c r="C472" s="129" t="s">
        <v>123</v>
      </c>
      <c r="D472" s="13" t="s">
        <v>153</v>
      </c>
      <c r="E472" s="20">
        <v>73266.09</v>
      </c>
      <c r="F472" s="20">
        <v>73266.09</v>
      </c>
      <c r="G472" s="19" t="s">
        <v>175</v>
      </c>
      <c r="H472" s="20">
        <v>73169.678</v>
      </c>
      <c r="I472" s="41">
        <f t="shared" si="67"/>
        <v>99.868408427418473</v>
      </c>
      <c r="J472" s="42">
        <v>2</v>
      </c>
      <c r="K472" s="42">
        <v>2</v>
      </c>
      <c r="L472" s="42">
        <v>100</v>
      </c>
      <c r="M472" s="42">
        <v>2</v>
      </c>
      <c r="N472" s="42">
        <v>2</v>
      </c>
      <c r="O472" s="42">
        <v>3</v>
      </c>
      <c r="P472" s="42">
        <v>3</v>
      </c>
      <c r="Q472" s="42" t="s">
        <v>142</v>
      </c>
    </row>
    <row r="473" spans="1:17" s="32" customFormat="1" ht="22.5">
      <c r="A473" s="179"/>
      <c r="B473" s="130"/>
      <c r="C473" s="130"/>
      <c r="D473" s="13" t="s">
        <v>155</v>
      </c>
      <c r="E473" s="20">
        <v>63149</v>
      </c>
      <c r="F473" s="20">
        <v>63149</v>
      </c>
      <c r="G473" s="19" t="s">
        <v>175</v>
      </c>
      <c r="H473" s="20">
        <v>63124.862000000001</v>
      </c>
      <c r="I473" s="41">
        <f t="shared" si="67"/>
        <v>99.961776116803108</v>
      </c>
      <c r="J473" s="42"/>
      <c r="K473" s="42"/>
      <c r="L473" s="42"/>
      <c r="M473" s="42"/>
      <c r="N473" s="42"/>
      <c r="O473" s="42"/>
      <c r="P473" s="42"/>
      <c r="Q473" s="42"/>
    </row>
    <row r="474" spans="1:17" s="32" customFormat="1" ht="22.5">
      <c r="A474" s="179"/>
      <c r="B474" s="130"/>
      <c r="C474" s="130"/>
      <c r="D474" s="13" t="s">
        <v>154</v>
      </c>
      <c r="E474" s="20">
        <v>10057.59</v>
      </c>
      <c r="F474" s="20">
        <v>10057.59</v>
      </c>
      <c r="G474" s="19" t="s">
        <v>175</v>
      </c>
      <c r="H474" s="20">
        <v>9985.3160000000007</v>
      </c>
      <c r="I474" s="41">
        <f t="shared" si="67"/>
        <v>99.281398426462005</v>
      </c>
      <c r="J474" s="42"/>
      <c r="K474" s="42"/>
      <c r="L474" s="42"/>
      <c r="M474" s="42"/>
      <c r="N474" s="42"/>
      <c r="O474" s="42"/>
      <c r="P474" s="42"/>
      <c r="Q474" s="42"/>
    </row>
    <row r="475" spans="1:17" s="32" customFormat="1" ht="25.5" customHeight="1">
      <c r="A475" s="179"/>
      <c r="B475" s="130"/>
      <c r="C475" s="130"/>
      <c r="D475" s="13" t="s">
        <v>172</v>
      </c>
      <c r="E475" s="20">
        <v>59.5</v>
      </c>
      <c r="F475" s="20">
        <v>59.5</v>
      </c>
      <c r="G475" s="19" t="s">
        <v>175</v>
      </c>
      <c r="H475" s="20">
        <v>59.5</v>
      </c>
      <c r="I475" s="41">
        <f t="shared" si="67"/>
        <v>100</v>
      </c>
      <c r="J475" s="42"/>
      <c r="K475" s="42"/>
      <c r="L475" s="42"/>
      <c r="M475" s="42"/>
      <c r="N475" s="42"/>
      <c r="O475" s="42"/>
      <c r="P475" s="42"/>
      <c r="Q475" s="42"/>
    </row>
    <row r="476" spans="1:17" ht="12.75" customHeight="1">
      <c r="A476" s="156">
        <v>22</v>
      </c>
      <c r="B476" s="144" t="s">
        <v>128</v>
      </c>
      <c r="C476" s="145" t="s">
        <v>129</v>
      </c>
      <c r="D476" s="66" t="s">
        <v>153</v>
      </c>
      <c r="E476" s="22">
        <v>3642926</v>
      </c>
      <c r="F476" s="22">
        <v>3642926</v>
      </c>
      <c r="G476" s="23" t="s">
        <v>175</v>
      </c>
      <c r="H476" s="22">
        <v>2068254.9</v>
      </c>
      <c r="I476" s="77">
        <f>H476/F476*100</f>
        <v>56.774551555535304</v>
      </c>
      <c r="J476" s="78">
        <v>43</v>
      </c>
      <c r="K476" s="78">
        <v>29</v>
      </c>
      <c r="L476" s="78">
        <v>67.400000000000006</v>
      </c>
      <c r="M476" s="78">
        <v>4</v>
      </c>
      <c r="N476" s="78">
        <v>4</v>
      </c>
      <c r="O476" s="78">
        <v>11</v>
      </c>
      <c r="P476" s="78">
        <v>11</v>
      </c>
      <c r="Q476" s="126" t="s">
        <v>176</v>
      </c>
    </row>
    <row r="477" spans="1:17" ht="22.5">
      <c r="A477" s="157"/>
      <c r="B477" s="144"/>
      <c r="C477" s="145"/>
      <c r="D477" s="13" t="s">
        <v>155</v>
      </c>
      <c r="E477" s="20">
        <v>0</v>
      </c>
      <c r="F477" s="20">
        <v>0</v>
      </c>
      <c r="G477" s="64" t="s">
        <v>175</v>
      </c>
      <c r="H477" s="20">
        <v>0</v>
      </c>
      <c r="I477" s="49"/>
      <c r="J477" s="17"/>
      <c r="K477" s="17"/>
      <c r="L477" s="17"/>
      <c r="M477" s="17"/>
      <c r="N477" s="17"/>
      <c r="O477" s="17"/>
      <c r="P477" s="17"/>
      <c r="Q477" s="127"/>
    </row>
    <row r="478" spans="1:17" ht="22.5">
      <c r="A478" s="157"/>
      <c r="B478" s="144"/>
      <c r="C478" s="145"/>
      <c r="D478" s="13" t="s">
        <v>154</v>
      </c>
      <c r="E478" s="20">
        <v>0</v>
      </c>
      <c r="F478" s="20">
        <v>0</v>
      </c>
      <c r="G478" s="64" t="s">
        <v>175</v>
      </c>
      <c r="H478" s="20">
        <v>0</v>
      </c>
      <c r="I478" s="49"/>
      <c r="J478" s="17"/>
      <c r="K478" s="17"/>
      <c r="L478" s="17"/>
      <c r="M478" s="17"/>
      <c r="N478" s="17"/>
      <c r="O478" s="17"/>
      <c r="P478" s="17"/>
      <c r="Q478" s="127"/>
    </row>
    <row r="479" spans="1:17" ht="22.5">
      <c r="A479" s="157"/>
      <c r="B479" s="144"/>
      <c r="C479" s="145"/>
      <c r="D479" s="13" t="s">
        <v>172</v>
      </c>
      <c r="E479" s="20">
        <v>3613846.926</v>
      </c>
      <c r="F479" s="20">
        <v>3613846.926</v>
      </c>
      <c r="G479" s="19" t="s">
        <v>175</v>
      </c>
      <c r="H479" s="20">
        <v>2040723</v>
      </c>
      <c r="I479" s="49">
        <f t="shared" ref="I479:I489" si="68">H479/F479*100</f>
        <v>56.469547321385363</v>
      </c>
      <c r="J479" s="17"/>
      <c r="K479" s="17"/>
      <c r="L479" s="17"/>
      <c r="M479" s="17"/>
      <c r="N479" s="17"/>
      <c r="O479" s="17"/>
      <c r="P479" s="17"/>
      <c r="Q479" s="127"/>
    </row>
    <row r="480" spans="1:17" ht="23.25" customHeight="1">
      <c r="A480" s="157"/>
      <c r="B480" s="144"/>
      <c r="C480" s="145"/>
      <c r="D480" s="13" t="s">
        <v>179</v>
      </c>
      <c r="E480" s="20">
        <v>29079.074000000001</v>
      </c>
      <c r="F480" s="20">
        <v>29079.074000000001</v>
      </c>
      <c r="G480" s="19" t="s">
        <v>175</v>
      </c>
      <c r="H480" s="20">
        <v>27531.9</v>
      </c>
      <c r="I480" s="49">
        <f t="shared" si="68"/>
        <v>94.679424798740158</v>
      </c>
      <c r="J480" s="17"/>
      <c r="K480" s="17"/>
      <c r="L480" s="17"/>
      <c r="M480" s="17"/>
      <c r="N480" s="17"/>
      <c r="O480" s="17"/>
      <c r="P480" s="17"/>
      <c r="Q480" s="128"/>
    </row>
    <row r="481" spans="1:17" ht="13.5" customHeight="1">
      <c r="A481" s="157"/>
      <c r="B481" s="129" t="s">
        <v>130</v>
      </c>
      <c r="C481" s="129" t="s">
        <v>129</v>
      </c>
      <c r="D481" s="13" t="s">
        <v>153</v>
      </c>
      <c r="E481" s="20">
        <v>1210000</v>
      </c>
      <c r="F481" s="20">
        <v>1210000</v>
      </c>
      <c r="G481" s="19" t="s">
        <v>175</v>
      </c>
      <c r="H481" s="20">
        <v>871064.9</v>
      </c>
      <c r="I481" s="49">
        <f t="shared" si="68"/>
        <v>71.988834710743802</v>
      </c>
      <c r="J481" s="42">
        <v>39</v>
      </c>
      <c r="K481" s="42">
        <v>27</v>
      </c>
      <c r="L481" s="42">
        <v>69.2</v>
      </c>
      <c r="M481" s="42">
        <v>1</v>
      </c>
      <c r="N481" s="42">
        <v>1</v>
      </c>
      <c r="O481" s="42">
        <v>8</v>
      </c>
      <c r="P481" s="42">
        <v>8</v>
      </c>
      <c r="Q481" s="42" t="s">
        <v>142</v>
      </c>
    </row>
    <row r="482" spans="1:17" ht="24.75" customHeight="1">
      <c r="A482" s="157"/>
      <c r="B482" s="130"/>
      <c r="C482" s="130"/>
      <c r="D482" s="13" t="s">
        <v>155</v>
      </c>
      <c r="E482" s="20">
        <v>0</v>
      </c>
      <c r="F482" s="20">
        <v>0</v>
      </c>
      <c r="G482" s="19" t="s">
        <v>175</v>
      </c>
      <c r="H482" s="20">
        <v>0</v>
      </c>
      <c r="I482" s="49"/>
      <c r="J482" s="7"/>
      <c r="K482" s="7"/>
      <c r="L482" s="7"/>
      <c r="M482" s="7"/>
      <c r="N482" s="7"/>
      <c r="O482" s="7"/>
      <c r="P482" s="7"/>
      <c r="Q482" s="7"/>
    </row>
    <row r="483" spans="1:17" ht="21" customHeight="1">
      <c r="A483" s="157"/>
      <c r="B483" s="130"/>
      <c r="C483" s="130"/>
      <c r="D483" s="13" t="s">
        <v>154</v>
      </c>
      <c r="E483" s="20">
        <v>0</v>
      </c>
      <c r="F483" s="20">
        <v>0</v>
      </c>
      <c r="G483" s="19" t="s">
        <v>175</v>
      </c>
      <c r="H483" s="20">
        <v>0</v>
      </c>
      <c r="I483" s="49"/>
      <c r="J483" s="7"/>
      <c r="K483" s="7"/>
      <c r="L483" s="7"/>
      <c r="M483" s="7"/>
      <c r="N483" s="7"/>
      <c r="O483" s="7"/>
      <c r="P483" s="7"/>
      <c r="Q483" s="7"/>
    </row>
    <row r="484" spans="1:17" ht="23.25" customHeight="1">
      <c r="A484" s="157"/>
      <c r="B484" s="130"/>
      <c r="C484" s="130"/>
      <c r="D484" s="13" t="s">
        <v>172</v>
      </c>
      <c r="E484" s="20">
        <v>1180920.926</v>
      </c>
      <c r="F484" s="20">
        <v>1180920.926</v>
      </c>
      <c r="G484" s="19" t="s">
        <v>175</v>
      </c>
      <c r="H484" s="20">
        <v>843533</v>
      </c>
      <c r="I484" s="49">
        <f t="shared" si="68"/>
        <v>71.430100138643823</v>
      </c>
      <c r="J484" s="7"/>
      <c r="K484" s="7"/>
      <c r="L484" s="7"/>
      <c r="M484" s="7"/>
      <c r="N484" s="7"/>
      <c r="O484" s="7"/>
      <c r="P484" s="7"/>
      <c r="Q484" s="7"/>
    </row>
    <row r="485" spans="1:17" ht="23.25" customHeight="1">
      <c r="A485" s="157"/>
      <c r="B485" s="131"/>
      <c r="C485" s="131"/>
      <c r="D485" s="13" t="s">
        <v>179</v>
      </c>
      <c r="E485" s="20">
        <v>29079.074000000001</v>
      </c>
      <c r="F485" s="20">
        <v>29079.074000000001</v>
      </c>
      <c r="G485" s="19" t="s">
        <v>175</v>
      </c>
      <c r="H485" s="20">
        <v>27531.9</v>
      </c>
      <c r="I485" s="49">
        <f t="shared" si="68"/>
        <v>94.679424798740158</v>
      </c>
      <c r="J485" s="7"/>
      <c r="K485" s="7"/>
      <c r="L485" s="7"/>
      <c r="M485" s="7"/>
      <c r="N485" s="7"/>
      <c r="O485" s="7"/>
      <c r="P485" s="7"/>
      <c r="Q485" s="7"/>
    </row>
    <row r="486" spans="1:17" ht="12" customHeight="1">
      <c r="A486" s="157"/>
      <c r="B486" s="129" t="s">
        <v>131</v>
      </c>
      <c r="C486" s="129" t="s">
        <v>129</v>
      </c>
      <c r="D486" s="13" t="s">
        <v>153</v>
      </c>
      <c r="E486" s="20">
        <v>2432926</v>
      </c>
      <c r="F486" s="20">
        <v>2432926</v>
      </c>
      <c r="G486" s="19" t="s">
        <v>175</v>
      </c>
      <c r="H486" s="20">
        <v>1197190</v>
      </c>
      <c r="I486" s="49">
        <f t="shared" si="68"/>
        <v>49.207826296401947</v>
      </c>
      <c r="J486" s="42">
        <v>4</v>
      </c>
      <c r="K486" s="42">
        <v>2</v>
      </c>
      <c r="L486" s="42">
        <v>50</v>
      </c>
      <c r="M486" s="42">
        <v>3</v>
      </c>
      <c r="N486" s="42">
        <v>3</v>
      </c>
      <c r="O486" s="42">
        <v>3</v>
      </c>
      <c r="P486" s="42">
        <v>3</v>
      </c>
      <c r="Q486" s="42" t="s">
        <v>142</v>
      </c>
    </row>
    <row r="487" spans="1:17" ht="22.5">
      <c r="A487" s="157"/>
      <c r="B487" s="130"/>
      <c r="C487" s="130"/>
      <c r="D487" s="13" t="s">
        <v>155</v>
      </c>
      <c r="E487" s="20">
        <v>0</v>
      </c>
      <c r="F487" s="20">
        <v>0</v>
      </c>
      <c r="G487" s="19" t="s">
        <v>175</v>
      </c>
      <c r="H487" s="20">
        <v>0</v>
      </c>
      <c r="I487" s="49"/>
      <c r="J487" s="7"/>
      <c r="K487" s="7"/>
      <c r="L487" s="7"/>
      <c r="M487" s="7"/>
      <c r="N487" s="7"/>
      <c r="O487" s="7"/>
      <c r="P487" s="7"/>
      <c r="Q487" s="7"/>
    </row>
    <row r="488" spans="1:17" ht="22.5">
      <c r="A488" s="157"/>
      <c r="B488" s="130"/>
      <c r="C488" s="130"/>
      <c r="D488" s="13" t="s">
        <v>154</v>
      </c>
      <c r="E488" s="20">
        <v>0</v>
      </c>
      <c r="F488" s="20">
        <v>0</v>
      </c>
      <c r="G488" s="19" t="s">
        <v>175</v>
      </c>
      <c r="H488" s="20">
        <v>0</v>
      </c>
      <c r="I488" s="49"/>
      <c r="J488" s="7"/>
      <c r="K488" s="7"/>
      <c r="L488" s="7"/>
      <c r="M488" s="7"/>
      <c r="N488" s="7"/>
      <c r="O488" s="7"/>
      <c r="P488" s="7"/>
      <c r="Q488" s="7"/>
    </row>
    <row r="489" spans="1:17" ht="22.5">
      <c r="A489" s="157"/>
      <c r="B489" s="130"/>
      <c r="C489" s="130"/>
      <c r="D489" s="13" t="s">
        <v>172</v>
      </c>
      <c r="E489" s="20">
        <v>2432926</v>
      </c>
      <c r="F489" s="20">
        <v>2432926</v>
      </c>
      <c r="G489" s="19" t="s">
        <v>175</v>
      </c>
      <c r="H489" s="20">
        <v>1197190</v>
      </c>
      <c r="I489" s="49">
        <f t="shared" si="68"/>
        <v>49.207826296401947</v>
      </c>
      <c r="J489" s="7"/>
      <c r="K489" s="7"/>
      <c r="L489" s="7"/>
      <c r="M489" s="7"/>
      <c r="N489" s="7"/>
      <c r="O489" s="7"/>
      <c r="P489" s="7"/>
      <c r="Q489" s="7"/>
    </row>
    <row r="490" spans="1:17" s="37" customFormat="1" ht="15" customHeight="1">
      <c r="A490" s="178">
        <v>23</v>
      </c>
      <c r="B490" s="146" t="s">
        <v>132</v>
      </c>
      <c r="C490" s="145" t="s">
        <v>133</v>
      </c>
      <c r="D490" s="34" t="s">
        <v>153</v>
      </c>
      <c r="E490" s="22">
        <v>94104.807000000001</v>
      </c>
      <c r="F490" s="22">
        <v>94104.807000000001</v>
      </c>
      <c r="G490" s="23" t="s">
        <v>175</v>
      </c>
      <c r="H490" s="22">
        <v>93919.275999999998</v>
      </c>
      <c r="I490" s="31">
        <f>H490/F490*100</f>
        <v>99.802846415699037</v>
      </c>
      <c r="J490" s="25">
        <v>3</v>
      </c>
      <c r="K490" s="25">
        <v>3</v>
      </c>
      <c r="L490" s="25">
        <v>100</v>
      </c>
      <c r="M490" s="25">
        <v>10</v>
      </c>
      <c r="N490" s="25">
        <v>10</v>
      </c>
      <c r="O490" s="25">
        <v>15</v>
      </c>
      <c r="P490" s="25">
        <v>15</v>
      </c>
      <c r="Q490" s="138" t="s">
        <v>177</v>
      </c>
    </row>
    <row r="491" spans="1:17" s="37" customFormat="1" ht="24" customHeight="1">
      <c r="A491" s="179"/>
      <c r="B491" s="146"/>
      <c r="C491" s="145"/>
      <c r="D491" s="13" t="s">
        <v>155</v>
      </c>
      <c r="E491" s="20">
        <v>0</v>
      </c>
      <c r="F491" s="20">
        <v>0</v>
      </c>
      <c r="G491" s="19" t="s">
        <v>175</v>
      </c>
      <c r="H491" s="20">
        <v>0</v>
      </c>
      <c r="I491" s="31"/>
      <c r="J491" s="25"/>
      <c r="K491" s="25"/>
      <c r="L491" s="25"/>
      <c r="M491" s="25"/>
      <c r="N491" s="25"/>
      <c r="O491" s="25"/>
      <c r="P491" s="25"/>
      <c r="Q491" s="139"/>
    </row>
    <row r="492" spans="1:17" s="37" customFormat="1" ht="22.5" customHeight="1">
      <c r="A492" s="179"/>
      <c r="B492" s="146"/>
      <c r="C492" s="145"/>
      <c r="D492" s="13" t="s">
        <v>154</v>
      </c>
      <c r="E492" s="20">
        <v>94104.807000000001</v>
      </c>
      <c r="F492" s="20">
        <v>94104.807000000001</v>
      </c>
      <c r="G492" s="19" t="s">
        <v>175</v>
      </c>
      <c r="H492" s="20">
        <v>93919.275999999998</v>
      </c>
      <c r="I492" s="41">
        <f t="shared" ref="I492:I504" si="69">H492/F492*100</f>
        <v>99.802846415699037</v>
      </c>
      <c r="J492" s="25"/>
      <c r="K492" s="25"/>
      <c r="L492" s="25"/>
      <c r="M492" s="25"/>
      <c r="N492" s="25"/>
      <c r="O492" s="25"/>
      <c r="P492" s="25"/>
      <c r="Q492" s="139"/>
    </row>
    <row r="493" spans="1:17" s="37" customFormat="1" ht="22.5" customHeight="1">
      <c r="A493" s="179"/>
      <c r="B493" s="146"/>
      <c r="C493" s="145"/>
      <c r="D493" s="13" t="s">
        <v>172</v>
      </c>
      <c r="E493" s="20">
        <v>0</v>
      </c>
      <c r="F493" s="20">
        <v>0</v>
      </c>
      <c r="G493" s="19" t="s">
        <v>175</v>
      </c>
      <c r="H493" s="20">
        <v>0</v>
      </c>
      <c r="I493" s="41"/>
      <c r="J493" s="25"/>
      <c r="K493" s="25"/>
      <c r="L493" s="25"/>
      <c r="M493" s="25"/>
      <c r="N493" s="25"/>
      <c r="O493" s="25"/>
      <c r="P493" s="25"/>
      <c r="Q493" s="140"/>
    </row>
    <row r="494" spans="1:17" s="37" customFormat="1" ht="16.5" customHeight="1">
      <c r="A494" s="179"/>
      <c r="B494" s="129" t="s">
        <v>134</v>
      </c>
      <c r="C494" s="129" t="s">
        <v>133</v>
      </c>
      <c r="D494" s="13" t="s">
        <v>153</v>
      </c>
      <c r="E494" s="20">
        <v>235</v>
      </c>
      <c r="F494" s="20">
        <v>235</v>
      </c>
      <c r="G494" s="19" t="s">
        <v>175</v>
      </c>
      <c r="H494" s="20">
        <v>205</v>
      </c>
      <c r="I494" s="41">
        <f t="shared" si="69"/>
        <v>87.2340425531915</v>
      </c>
      <c r="J494" s="30" t="s">
        <v>175</v>
      </c>
      <c r="K494" s="30" t="s">
        <v>175</v>
      </c>
      <c r="L494" s="30" t="s">
        <v>175</v>
      </c>
      <c r="M494" s="30">
        <v>5</v>
      </c>
      <c r="N494" s="30">
        <v>5</v>
      </c>
      <c r="O494" s="30">
        <v>8</v>
      </c>
      <c r="P494" s="30">
        <v>8</v>
      </c>
      <c r="Q494" s="30" t="s">
        <v>142</v>
      </c>
    </row>
    <row r="495" spans="1:17" s="37" customFormat="1" ht="22.5">
      <c r="A495" s="179"/>
      <c r="B495" s="130"/>
      <c r="C495" s="130"/>
      <c r="D495" s="13" t="s">
        <v>155</v>
      </c>
      <c r="E495" s="20">
        <v>0</v>
      </c>
      <c r="F495" s="20">
        <v>0</v>
      </c>
      <c r="G495" s="19" t="s">
        <v>175</v>
      </c>
      <c r="H495" s="20">
        <v>0</v>
      </c>
      <c r="I495" s="41"/>
      <c r="J495" s="30"/>
      <c r="K495" s="30"/>
      <c r="L495" s="30"/>
      <c r="M495" s="30"/>
      <c r="N495" s="30"/>
      <c r="O495" s="30"/>
      <c r="P495" s="30"/>
      <c r="Q495" s="30"/>
    </row>
    <row r="496" spans="1:17" s="37" customFormat="1" ht="22.5">
      <c r="A496" s="179"/>
      <c r="B496" s="130"/>
      <c r="C496" s="130"/>
      <c r="D496" s="13" t="s">
        <v>154</v>
      </c>
      <c r="E496" s="20">
        <v>235</v>
      </c>
      <c r="F496" s="20">
        <v>235</v>
      </c>
      <c r="G496" s="19" t="s">
        <v>175</v>
      </c>
      <c r="H496" s="20">
        <v>205</v>
      </c>
      <c r="I496" s="41">
        <f t="shared" si="69"/>
        <v>87.2340425531915</v>
      </c>
      <c r="J496" s="30"/>
      <c r="K496" s="30"/>
      <c r="L496" s="30"/>
      <c r="M496" s="30"/>
      <c r="N496" s="30"/>
      <c r="O496" s="30"/>
      <c r="P496" s="30"/>
      <c r="Q496" s="30"/>
    </row>
    <row r="497" spans="1:17" s="37" customFormat="1" ht="22.5">
      <c r="A497" s="179"/>
      <c r="B497" s="130"/>
      <c r="C497" s="130"/>
      <c r="D497" s="13" t="s">
        <v>172</v>
      </c>
      <c r="E497" s="20">
        <v>0</v>
      </c>
      <c r="F497" s="20">
        <v>0</v>
      </c>
      <c r="G497" s="19" t="s">
        <v>175</v>
      </c>
      <c r="H497" s="20">
        <v>0</v>
      </c>
      <c r="I497" s="41"/>
      <c r="J497" s="30"/>
      <c r="K497" s="30"/>
      <c r="L497" s="30"/>
      <c r="M497" s="30"/>
      <c r="N497" s="30"/>
      <c r="O497" s="30"/>
      <c r="P497" s="30"/>
      <c r="Q497" s="30"/>
    </row>
    <row r="498" spans="1:17" s="37" customFormat="1" ht="19.5" customHeight="1">
      <c r="A498" s="179"/>
      <c r="B498" s="129" t="s">
        <v>135</v>
      </c>
      <c r="C498" s="129" t="s">
        <v>133</v>
      </c>
      <c r="D498" s="13" t="s">
        <v>153</v>
      </c>
      <c r="E498" s="20">
        <v>78809.514999999999</v>
      </c>
      <c r="F498" s="20">
        <v>78809.514999999999</v>
      </c>
      <c r="G498" s="19" t="s">
        <v>175</v>
      </c>
      <c r="H498" s="20">
        <v>78809.514999999999</v>
      </c>
      <c r="I498" s="41">
        <f t="shared" si="69"/>
        <v>100</v>
      </c>
      <c r="J498" s="30">
        <v>2</v>
      </c>
      <c r="K498" s="30">
        <v>2</v>
      </c>
      <c r="L498" s="30">
        <v>100</v>
      </c>
      <c r="M498" s="30">
        <v>1</v>
      </c>
      <c r="N498" s="30">
        <v>1</v>
      </c>
      <c r="O498" s="30">
        <v>5</v>
      </c>
      <c r="P498" s="30">
        <v>5</v>
      </c>
      <c r="Q498" s="30" t="s">
        <v>142</v>
      </c>
    </row>
    <row r="499" spans="1:17" s="37" customFormat="1" ht="22.5">
      <c r="A499" s="179"/>
      <c r="B499" s="130"/>
      <c r="C499" s="130"/>
      <c r="D499" s="13" t="s">
        <v>155</v>
      </c>
      <c r="E499" s="20">
        <v>0</v>
      </c>
      <c r="F499" s="20">
        <v>0</v>
      </c>
      <c r="G499" s="19" t="s">
        <v>175</v>
      </c>
      <c r="H499" s="20">
        <v>0</v>
      </c>
      <c r="I499" s="41"/>
      <c r="J499" s="42"/>
      <c r="K499" s="42"/>
      <c r="L499" s="42"/>
      <c r="M499" s="42"/>
      <c r="N499" s="42"/>
      <c r="O499" s="42"/>
      <c r="P499" s="42"/>
      <c r="Q499" s="42"/>
    </row>
    <row r="500" spans="1:17" s="37" customFormat="1" ht="22.5">
      <c r="A500" s="179"/>
      <c r="B500" s="130"/>
      <c r="C500" s="130"/>
      <c r="D500" s="13" t="s">
        <v>154</v>
      </c>
      <c r="E500" s="20">
        <v>78809.514999999999</v>
      </c>
      <c r="F500" s="20">
        <v>78809.514999999999</v>
      </c>
      <c r="G500" s="19" t="s">
        <v>175</v>
      </c>
      <c r="H500" s="20">
        <v>78809.514999999999</v>
      </c>
      <c r="I500" s="41">
        <f t="shared" si="69"/>
        <v>100</v>
      </c>
      <c r="J500" s="42"/>
      <c r="K500" s="42"/>
      <c r="L500" s="42"/>
      <c r="M500" s="42"/>
      <c r="N500" s="42"/>
      <c r="O500" s="42"/>
      <c r="P500" s="42"/>
      <c r="Q500" s="42"/>
    </row>
    <row r="501" spans="1:17" s="37" customFormat="1" ht="22.5">
      <c r="A501" s="179"/>
      <c r="B501" s="130"/>
      <c r="C501" s="130"/>
      <c r="D501" s="13" t="s">
        <v>172</v>
      </c>
      <c r="E501" s="20">
        <v>0</v>
      </c>
      <c r="F501" s="20">
        <v>0</v>
      </c>
      <c r="G501" s="19" t="s">
        <v>175</v>
      </c>
      <c r="H501" s="20">
        <v>0</v>
      </c>
      <c r="I501" s="41"/>
      <c r="J501" s="42"/>
      <c r="K501" s="42"/>
      <c r="L501" s="42"/>
      <c r="M501" s="42"/>
      <c r="N501" s="42"/>
      <c r="O501" s="42"/>
      <c r="P501" s="42"/>
      <c r="Q501" s="42"/>
    </row>
    <row r="502" spans="1:17" s="37" customFormat="1" ht="15.75" customHeight="1">
      <c r="A502" s="179"/>
      <c r="B502" s="129" t="s">
        <v>136</v>
      </c>
      <c r="C502" s="129" t="s">
        <v>133</v>
      </c>
      <c r="D502" s="13" t="s">
        <v>153</v>
      </c>
      <c r="E502" s="20">
        <v>15060.291999999999</v>
      </c>
      <c r="F502" s="20">
        <v>15060.291999999999</v>
      </c>
      <c r="G502" s="19" t="s">
        <v>175</v>
      </c>
      <c r="H502" s="20">
        <v>14904.761</v>
      </c>
      <c r="I502" s="41">
        <f t="shared" si="69"/>
        <v>98.967277659689472</v>
      </c>
      <c r="J502" s="42" t="s">
        <v>175</v>
      </c>
      <c r="K502" s="42" t="s">
        <v>175</v>
      </c>
      <c r="L502" s="42" t="s">
        <v>175</v>
      </c>
      <c r="M502" s="42">
        <v>4</v>
      </c>
      <c r="N502" s="42">
        <v>4</v>
      </c>
      <c r="O502" s="42">
        <v>2</v>
      </c>
      <c r="P502" s="42">
        <v>2</v>
      </c>
      <c r="Q502" s="42" t="s">
        <v>142</v>
      </c>
    </row>
    <row r="503" spans="1:17" s="37" customFormat="1" ht="22.5">
      <c r="A503" s="179"/>
      <c r="B503" s="130"/>
      <c r="C503" s="130"/>
      <c r="D503" s="13" t="s">
        <v>155</v>
      </c>
      <c r="E503" s="20">
        <v>0</v>
      </c>
      <c r="F503" s="20">
        <v>0</v>
      </c>
      <c r="G503" s="19" t="s">
        <v>175</v>
      </c>
      <c r="H503" s="20">
        <v>0</v>
      </c>
      <c r="I503" s="41"/>
      <c r="J503" s="42"/>
      <c r="K503" s="42"/>
      <c r="L503" s="42"/>
      <c r="M503" s="42"/>
      <c r="N503" s="42"/>
      <c r="O503" s="42"/>
      <c r="P503" s="42"/>
      <c r="Q503" s="42"/>
    </row>
    <row r="504" spans="1:17" s="37" customFormat="1" ht="22.5">
      <c r="A504" s="179"/>
      <c r="B504" s="130"/>
      <c r="C504" s="130"/>
      <c r="D504" s="13" t="s">
        <v>154</v>
      </c>
      <c r="E504" s="20">
        <v>15060.291999999999</v>
      </c>
      <c r="F504" s="20">
        <v>15060.291999999999</v>
      </c>
      <c r="G504" s="19" t="s">
        <v>175</v>
      </c>
      <c r="H504" s="20">
        <v>14904.761</v>
      </c>
      <c r="I504" s="41">
        <f t="shared" si="69"/>
        <v>98.967277659689472</v>
      </c>
      <c r="J504" s="42"/>
      <c r="K504" s="42"/>
      <c r="L504" s="42"/>
      <c r="M504" s="42"/>
      <c r="N504" s="42"/>
      <c r="O504" s="42"/>
      <c r="P504" s="42"/>
      <c r="Q504" s="42"/>
    </row>
    <row r="505" spans="1:17" s="37" customFormat="1" ht="23.25" customHeight="1">
      <c r="A505" s="180"/>
      <c r="B505" s="131"/>
      <c r="C505" s="131"/>
      <c r="D505" s="46" t="s">
        <v>172</v>
      </c>
      <c r="E505" s="20">
        <v>0</v>
      </c>
      <c r="F505" s="20">
        <v>0</v>
      </c>
      <c r="G505" s="19" t="s">
        <v>175</v>
      </c>
      <c r="H505" s="20">
        <v>0</v>
      </c>
      <c r="I505" s="41"/>
      <c r="J505" s="45"/>
      <c r="K505" s="45"/>
      <c r="L505" s="45"/>
      <c r="M505" s="45"/>
      <c r="N505" s="45"/>
      <c r="O505" s="45"/>
      <c r="P505" s="45"/>
      <c r="Q505" s="45"/>
    </row>
    <row r="506" spans="1:17" ht="14.25" customHeight="1">
      <c r="A506" s="177">
        <v>24</v>
      </c>
      <c r="B506" s="173" t="s">
        <v>165</v>
      </c>
      <c r="C506" s="171" t="s">
        <v>137</v>
      </c>
      <c r="D506" s="29" t="s">
        <v>153</v>
      </c>
      <c r="E506" s="22">
        <v>1265748.6040000001</v>
      </c>
      <c r="F506" s="22">
        <f>(F509+F510+F511+F512)</f>
        <v>1259611.57</v>
      </c>
      <c r="G506" s="23">
        <f>F506-E506</f>
        <v>-6137.0339999999851</v>
      </c>
      <c r="H506" s="22">
        <v>1231853.3</v>
      </c>
      <c r="I506" s="31">
        <f>H506/F506*100</f>
        <v>97.79628334153837</v>
      </c>
      <c r="J506" s="25">
        <v>22</v>
      </c>
      <c r="K506" s="25">
        <v>22</v>
      </c>
      <c r="L506" s="25">
        <v>100</v>
      </c>
      <c r="M506" s="25">
        <v>16</v>
      </c>
      <c r="N506" s="25">
        <v>16</v>
      </c>
      <c r="O506" s="25">
        <v>12</v>
      </c>
      <c r="P506" s="25">
        <v>12</v>
      </c>
      <c r="Q506" s="126" t="s">
        <v>171</v>
      </c>
    </row>
    <row r="507" spans="1:17" ht="101.25" customHeight="1">
      <c r="A507" s="177"/>
      <c r="B507" s="174"/>
      <c r="C507" s="172"/>
      <c r="D507" s="46" t="s">
        <v>154</v>
      </c>
      <c r="E507" s="20">
        <v>1265748.6040000001</v>
      </c>
      <c r="F507" s="20">
        <f>SUM(F508:F512)</f>
        <v>1259611.57</v>
      </c>
      <c r="G507" s="19">
        <f t="shared" ref="G507:G511" si="70">F507-E507</f>
        <v>-6137.0339999999851</v>
      </c>
      <c r="H507" s="20">
        <f>SUM(H508:H512)</f>
        <v>1231853.3</v>
      </c>
      <c r="I507" s="41">
        <f t="shared" ref="I507:I512" si="71">H507/F507*100</f>
        <v>97.79628334153837</v>
      </c>
      <c r="J507" s="30"/>
      <c r="K507" s="30"/>
      <c r="L507" s="30"/>
      <c r="M507" s="30"/>
      <c r="N507" s="30"/>
      <c r="O507" s="30"/>
      <c r="P507" s="30"/>
      <c r="Q507" s="134"/>
    </row>
    <row r="508" spans="1:17" ht="46.5" customHeight="1">
      <c r="A508" s="177"/>
      <c r="B508" s="24" t="s">
        <v>170</v>
      </c>
      <c r="C508" s="9" t="s">
        <v>137</v>
      </c>
      <c r="D508" s="46" t="s">
        <v>154</v>
      </c>
      <c r="E508" s="20">
        <v>0</v>
      </c>
      <c r="F508" s="20">
        <v>0</v>
      </c>
      <c r="G508" s="23" t="s">
        <v>175</v>
      </c>
      <c r="H508" s="20">
        <v>0</v>
      </c>
      <c r="I508" s="41"/>
      <c r="J508" s="30">
        <v>3</v>
      </c>
      <c r="K508" s="30">
        <v>3</v>
      </c>
      <c r="L508" s="30">
        <v>100</v>
      </c>
      <c r="M508" s="30">
        <v>4</v>
      </c>
      <c r="N508" s="30">
        <v>4</v>
      </c>
      <c r="O508" s="30">
        <v>6</v>
      </c>
      <c r="P508" s="30">
        <v>6</v>
      </c>
      <c r="Q508" s="30" t="s">
        <v>142</v>
      </c>
    </row>
    <row r="509" spans="1:17" ht="45" customHeight="1">
      <c r="A509" s="177"/>
      <c r="B509" s="8" t="s">
        <v>166</v>
      </c>
      <c r="C509" s="9" t="s">
        <v>137</v>
      </c>
      <c r="D509" s="46" t="s">
        <v>154</v>
      </c>
      <c r="E509" s="20">
        <v>246954.44899999999</v>
      </c>
      <c r="F509" s="20">
        <v>246954.45</v>
      </c>
      <c r="G509" s="23" t="s">
        <v>175</v>
      </c>
      <c r="H509" s="20">
        <v>222543</v>
      </c>
      <c r="I509" s="41">
        <f t="shared" si="71"/>
        <v>90.114998940087929</v>
      </c>
      <c r="J509" s="30">
        <v>2</v>
      </c>
      <c r="K509" s="30">
        <v>2</v>
      </c>
      <c r="L509" s="30">
        <v>100</v>
      </c>
      <c r="M509" s="30">
        <v>2</v>
      </c>
      <c r="N509" s="30">
        <v>2</v>
      </c>
      <c r="O509" s="30">
        <v>0</v>
      </c>
      <c r="P509" s="30">
        <v>0</v>
      </c>
      <c r="Q509" s="30" t="s">
        <v>142</v>
      </c>
    </row>
    <row r="510" spans="1:17" ht="46.5" customHeight="1">
      <c r="A510" s="177"/>
      <c r="B510" s="8" t="s">
        <v>167</v>
      </c>
      <c r="C510" s="9" t="s">
        <v>137</v>
      </c>
      <c r="D510" s="46" t="s">
        <v>154</v>
      </c>
      <c r="E510" s="20">
        <v>908037.20400000003</v>
      </c>
      <c r="F510" s="20">
        <v>901460.17</v>
      </c>
      <c r="G510" s="19">
        <f t="shared" si="70"/>
        <v>-6577.0339999999851</v>
      </c>
      <c r="H510" s="20">
        <v>900792.55</v>
      </c>
      <c r="I510" s="41">
        <f t="shared" si="71"/>
        <v>99.925940155514581</v>
      </c>
      <c r="J510" s="30">
        <v>7</v>
      </c>
      <c r="K510" s="30">
        <v>7</v>
      </c>
      <c r="L510" s="30">
        <v>100</v>
      </c>
      <c r="M510" s="30">
        <v>5</v>
      </c>
      <c r="N510" s="30">
        <v>5</v>
      </c>
      <c r="O510" s="30">
        <v>4</v>
      </c>
      <c r="P510" s="30">
        <v>4</v>
      </c>
      <c r="Q510" s="30" t="s">
        <v>142</v>
      </c>
    </row>
    <row r="511" spans="1:17" ht="126.75" customHeight="1">
      <c r="A511" s="177"/>
      <c r="B511" s="8" t="s">
        <v>168</v>
      </c>
      <c r="C511" s="9" t="s">
        <v>137</v>
      </c>
      <c r="D511" s="46" t="s">
        <v>154</v>
      </c>
      <c r="E511" s="20">
        <v>84233.02</v>
      </c>
      <c r="F511" s="20">
        <v>84673.02</v>
      </c>
      <c r="G511" s="19">
        <f t="shared" si="70"/>
        <v>440</v>
      </c>
      <c r="H511" s="20">
        <v>82060.67</v>
      </c>
      <c r="I511" s="41">
        <f t="shared" si="71"/>
        <v>96.914778757153101</v>
      </c>
      <c r="J511" s="30">
        <v>3</v>
      </c>
      <c r="K511" s="30">
        <v>3</v>
      </c>
      <c r="L511" s="30">
        <v>100</v>
      </c>
      <c r="M511" s="30">
        <v>1</v>
      </c>
      <c r="N511" s="30">
        <v>1</v>
      </c>
      <c r="O511" s="30">
        <v>3</v>
      </c>
      <c r="P511" s="30">
        <v>3</v>
      </c>
      <c r="Q511" s="30" t="s">
        <v>142</v>
      </c>
    </row>
    <row r="512" spans="1:17" ht="78.75" customHeight="1">
      <c r="A512" s="177"/>
      <c r="B512" s="21" t="s">
        <v>169</v>
      </c>
      <c r="C512" s="9" t="s">
        <v>137</v>
      </c>
      <c r="D512" s="46" t="s">
        <v>154</v>
      </c>
      <c r="E512" s="20">
        <v>26523.931</v>
      </c>
      <c r="F512" s="20">
        <v>26523.93</v>
      </c>
      <c r="G512" s="23" t="s">
        <v>175</v>
      </c>
      <c r="H512" s="20">
        <v>26457.08</v>
      </c>
      <c r="I512" s="41">
        <f t="shared" si="71"/>
        <v>99.747963442823149</v>
      </c>
      <c r="J512" s="30">
        <v>6</v>
      </c>
      <c r="K512" s="30">
        <v>6</v>
      </c>
      <c r="L512" s="30">
        <v>100</v>
      </c>
      <c r="M512" s="30">
        <v>4</v>
      </c>
      <c r="N512" s="30">
        <v>4</v>
      </c>
      <c r="O512" s="30">
        <v>1</v>
      </c>
      <c r="P512" s="30">
        <v>1</v>
      </c>
      <c r="Q512" s="30" t="s">
        <v>142</v>
      </c>
    </row>
    <row r="513" spans="1:17" ht="15.75" customHeight="1">
      <c r="A513" s="156">
        <v>25</v>
      </c>
      <c r="B513" s="175" t="s">
        <v>138</v>
      </c>
      <c r="C513" s="171" t="s">
        <v>141</v>
      </c>
      <c r="D513" s="12" t="s">
        <v>153</v>
      </c>
      <c r="E513" s="22">
        <v>60404.271999999997</v>
      </c>
      <c r="F513" s="22">
        <v>60580.39</v>
      </c>
      <c r="G513" s="23">
        <f>F513-E513</f>
        <v>176.11800000000221</v>
      </c>
      <c r="H513" s="22">
        <v>50010.46</v>
      </c>
      <c r="I513" s="31">
        <f>H513/F513*100</f>
        <v>82.552225233280936</v>
      </c>
      <c r="J513" s="25">
        <v>23</v>
      </c>
      <c r="K513" s="25">
        <v>20</v>
      </c>
      <c r="L513" s="25">
        <v>86.9</v>
      </c>
      <c r="M513" s="25">
        <v>4</v>
      </c>
      <c r="N513" s="25">
        <v>4</v>
      </c>
      <c r="O513" s="25">
        <v>14</v>
      </c>
      <c r="P513" s="25">
        <v>14</v>
      </c>
      <c r="Q513" s="126" t="s">
        <v>171</v>
      </c>
    </row>
    <row r="514" spans="1:17" s="35" customFormat="1" ht="22.5">
      <c r="A514" s="157"/>
      <c r="B514" s="176"/>
      <c r="C514" s="172"/>
      <c r="D514" s="13" t="s">
        <v>155</v>
      </c>
      <c r="E514" s="20">
        <v>0</v>
      </c>
      <c r="F514" s="20">
        <v>0</v>
      </c>
      <c r="G514" s="19" t="s">
        <v>175</v>
      </c>
      <c r="H514" s="20">
        <v>0</v>
      </c>
      <c r="I514" s="31"/>
      <c r="J514" s="25"/>
      <c r="K514" s="25"/>
      <c r="L514" s="25"/>
      <c r="M514" s="25"/>
      <c r="N514" s="25"/>
      <c r="O514" s="25"/>
      <c r="P514" s="25"/>
      <c r="Q514" s="127"/>
    </row>
    <row r="515" spans="1:17" s="35" customFormat="1" ht="22.5">
      <c r="A515" s="157"/>
      <c r="B515" s="176"/>
      <c r="C515" s="172"/>
      <c r="D515" s="13" t="s">
        <v>154</v>
      </c>
      <c r="E515" s="20">
        <v>60404.271999999997</v>
      </c>
      <c r="F515" s="20">
        <v>60580.39</v>
      </c>
      <c r="G515" s="19">
        <f t="shared" ref="G515:G523" si="72">F515-E515</f>
        <v>176.11800000000221</v>
      </c>
      <c r="H515" s="20">
        <v>50010.46</v>
      </c>
      <c r="I515" s="41">
        <f t="shared" ref="I515:I523" si="73">H515/F515*100</f>
        <v>82.552225233280936</v>
      </c>
      <c r="J515" s="25"/>
      <c r="K515" s="25"/>
      <c r="L515" s="25"/>
      <c r="M515" s="25"/>
      <c r="N515" s="25"/>
      <c r="O515" s="25"/>
      <c r="P515" s="25"/>
      <c r="Q515" s="127"/>
    </row>
    <row r="516" spans="1:17" s="35" customFormat="1" ht="22.5">
      <c r="A516" s="157"/>
      <c r="B516" s="176"/>
      <c r="C516" s="172"/>
      <c r="D516" s="13" t="s">
        <v>172</v>
      </c>
      <c r="E516" s="20">
        <v>0</v>
      </c>
      <c r="F516" s="20">
        <v>0</v>
      </c>
      <c r="G516" s="19" t="s">
        <v>175</v>
      </c>
      <c r="H516" s="20">
        <v>0</v>
      </c>
      <c r="I516" s="41"/>
      <c r="J516" s="25"/>
      <c r="K516" s="25"/>
      <c r="L516" s="25"/>
      <c r="M516" s="25"/>
      <c r="N516" s="25"/>
      <c r="O516" s="25"/>
      <c r="P516" s="25"/>
      <c r="Q516" s="134"/>
    </row>
    <row r="517" spans="1:17" ht="18.75" customHeight="1">
      <c r="A517" s="157"/>
      <c r="B517" s="129" t="s">
        <v>139</v>
      </c>
      <c r="C517" s="132" t="s">
        <v>141</v>
      </c>
      <c r="D517" s="26" t="s">
        <v>153</v>
      </c>
      <c r="E517" s="20">
        <v>17800.157999999999</v>
      </c>
      <c r="F517" s="20">
        <v>17798.16</v>
      </c>
      <c r="G517" s="19">
        <f t="shared" si="72"/>
        <v>-1.9979999999995925</v>
      </c>
      <c r="H517" s="20">
        <v>7430.84</v>
      </c>
      <c r="I517" s="41">
        <f t="shared" si="73"/>
        <v>41.750607928010538</v>
      </c>
      <c r="J517" s="30">
        <v>21</v>
      </c>
      <c r="K517" s="30">
        <v>19</v>
      </c>
      <c r="L517" s="30">
        <v>90.5</v>
      </c>
      <c r="M517" s="30">
        <v>2</v>
      </c>
      <c r="N517" s="30">
        <v>2</v>
      </c>
      <c r="O517" s="30">
        <v>12</v>
      </c>
      <c r="P517" s="30">
        <v>12</v>
      </c>
      <c r="Q517" s="30" t="s">
        <v>142</v>
      </c>
    </row>
    <row r="518" spans="1:17" ht="22.5">
      <c r="A518" s="157"/>
      <c r="B518" s="130"/>
      <c r="C518" s="133"/>
      <c r="D518" s="13" t="s">
        <v>155</v>
      </c>
      <c r="E518" s="20">
        <v>0</v>
      </c>
      <c r="F518" s="20">
        <v>0</v>
      </c>
      <c r="G518" s="19" t="s">
        <v>175</v>
      </c>
      <c r="H518" s="20">
        <v>0</v>
      </c>
      <c r="I518" s="41"/>
      <c r="J518" s="42"/>
      <c r="K518" s="42"/>
      <c r="L518" s="42"/>
      <c r="M518" s="42"/>
      <c r="N518" s="42"/>
      <c r="O518" s="42"/>
      <c r="P518" s="42"/>
      <c r="Q518" s="42"/>
    </row>
    <row r="519" spans="1:17" ht="22.5">
      <c r="A519" s="157"/>
      <c r="B519" s="130"/>
      <c r="C519" s="133"/>
      <c r="D519" s="13" t="s">
        <v>154</v>
      </c>
      <c r="E519" s="20">
        <v>17800.157999999999</v>
      </c>
      <c r="F519" s="20">
        <v>17798.16</v>
      </c>
      <c r="G519" s="19">
        <f t="shared" si="72"/>
        <v>-1.9979999999995925</v>
      </c>
      <c r="H519" s="20">
        <v>7430.84</v>
      </c>
      <c r="I519" s="41">
        <f t="shared" si="73"/>
        <v>41.750607928010538</v>
      </c>
      <c r="J519" s="42"/>
      <c r="K519" s="42"/>
      <c r="L519" s="42"/>
      <c r="M519" s="42"/>
      <c r="N519" s="42"/>
      <c r="O519" s="42"/>
      <c r="P519" s="42"/>
      <c r="Q519" s="42"/>
    </row>
    <row r="520" spans="1:17" ht="23.25" customHeight="1">
      <c r="A520" s="157"/>
      <c r="B520" s="130"/>
      <c r="C520" s="133"/>
      <c r="D520" s="46" t="s">
        <v>172</v>
      </c>
      <c r="E520" s="20">
        <v>0</v>
      </c>
      <c r="F520" s="20">
        <v>0</v>
      </c>
      <c r="G520" s="19" t="s">
        <v>175</v>
      </c>
      <c r="H520" s="20">
        <v>0</v>
      </c>
      <c r="I520" s="41"/>
      <c r="J520" s="42"/>
      <c r="K520" s="42"/>
      <c r="L520" s="42"/>
      <c r="M520" s="42"/>
      <c r="N520" s="42"/>
      <c r="O520" s="42"/>
      <c r="P520" s="42"/>
      <c r="Q520" s="42"/>
    </row>
    <row r="521" spans="1:17" ht="16.5" customHeight="1">
      <c r="A521" s="157"/>
      <c r="B521" s="129" t="s">
        <v>140</v>
      </c>
      <c r="C521" s="132" t="s">
        <v>141</v>
      </c>
      <c r="D521" s="118" t="s">
        <v>153</v>
      </c>
      <c r="E521" s="20">
        <v>42604.114000000001</v>
      </c>
      <c r="F521" s="20">
        <v>42782.23</v>
      </c>
      <c r="G521" s="19">
        <f t="shared" si="72"/>
        <v>178.1160000000018</v>
      </c>
      <c r="H521" s="20">
        <v>42579.62</v>
      </c>
      <c r="I521" s="41">
        <f t="shared" si="73"/>
        <v>99.526415523454475</v>
      </c>
      <c r="J521" s="42">
        <v>1</v>
      </c>
      <c r="K521" s="42">
        <v>0</v>
      </c>
      <c r="L521" s="42">
        <v>0</v>
      </c>
      <c r="M521" s="42">
        <v>2</v>
      </c>
      <c r="N521" s="42">
        <v>2</v>
      </c>
      <c r="O521" s="42">
        <v>2</v>
      </c>
      <c r="P521" s="42">
        <v>2</v>
      </c>
      <c r="Q521" s="42" t="s">
        <v>142</v>
      </c>
    </row>
    <row r="522" spans="1:17" ht="22.5">
      <c r="A522" s="157"/>
      <c r="B522" s="130"/>
      <c r="C522" s="133"/>
      <c r="D522" s="13" t="s">
        <v>155</v>
      </c>
      <c r="E522" s="20">
        <v>0</v>
      </c>
      <c r="F522" s="20">
        <v>0</v>
      </c>
      <c r="G522" s="19" t="s">
        <v>175</v>
      </c>
      <c r="H522" s="20">
        <v>0</v>
      </c>
      <c r="I522" s="41"/>
      <c r="J522" s="18"/>
      <c r="K522" s="18"/>
      <c r="L522" s="18"/>
      <c r="M522" s="18"/>
      <c r="N522" s="18"/>
      <c r="O522" s="18"/>
      <c r="P522" s="18"/>
      <c r="Q522" s="18"/>
    </row>
    <row r="523" spans="1:17" ht="22.5">
      <c r="A523" s="157"/>
      <c r="B523" s="130"/>
      <c r="C523" s="133"/>
      <c r="D523" s="13" t="s">
        <v>154</v>
      </c>
      <c r="E523" s="20">
        <v>42604.114000000001</v>
      </c>
      <c r="F523" s="20">
        <v>42782.23</v>
      </c>
      <c r="G523" s="19">
        <f t="shared" si="72"/>
        <v>178.1160000000018</v>
      </c>
      <c r="H523" s="20">
        <v>42782.23</v>
      </c>
      <c r="I523" s="41">
        <f t="shared" si="73"/>
        <v>100</v>
      </c>
      <c r="J523" s="7"/>
      <c r="K523" s="7"/>
      <c r="L523" s="7"/>
      <c r="M523" s="7"/>
      <c r="N523" s="7"/>
      <c r="O523" s="7"/>
      <c r="P523" s="7"/>
      <c r="Q523" s="7"/>
    </row>
    <row r="524" spans="1:17" ht="30" customHeight="1">
      <c r="A524" s="157"/>
      <c r="B524" s="130"/>
      <c r="C524" s="133"/>
      <c r="D524" s="46" t="s">
        <v>172</v>
      </c>
      <c r="E524" s="20">
        <v>0</v>
      </c>
      <c r="F524" s="20">
        <v>0</v>
      </c>
      <c r="G524" s="23" t="s">
        <v>175</v>
      </c>
      <c r="H524" s="20">
        <v>0</v>
      </c>
      <c r="I524" s="31"/>
      <c r="J524" s="7"/>
      <c r="K524" s="7"/>
      <c r="L524" s="7"/>
      <c r="M524" s="7"/>
      <c r="N524" s="7"/>
      <c r="O524" s="7"/>
      <c r="P524" s="7"/>
      <c r="Q524" s="7"/>
    </row>
    <row r="525" spans="1:17" ht="37.5" customHeight="1">
      <c r="A525" s="6"/>
      <c r="B525" s="14" t="s">
        <v>148</v>
      </c>
      <c r="C525" s="65" t="s">
        <v>142</v>
      </c>
      <c r="D525" s="16"/>
      <c r="E525" s="22">
        <f>E526+E527+E528+E529+E530</f>
        <v>72760595.876000002</v>
      </c>
      <c r="F525" s="22">
        <f t="shared" ref="F525:H525" si="74">F526+F527+F528+F529+F530</f>
        <v>73024030.032000005</v>
      </c>
      <c r="G525" s="22">
        <f>F525-E525</f>
        <v>263434.15600000322</v>
      </c>
      <c r="H525" s="22">
        <f t="shared" si="74"/>
        <v>75871236.200000003</v>
      </c>
      <c r="I525" s="31">
        <f>H525/F525*100</f>
        <v>103.8989989552101</v>
      </c>
      <c r="J525" s="56">
        <f>J6+J65+J94+J122+J136+J156+J172+J188+J200+J220+J240+J257+J280+J292+J332+J344+J360+J379+J433+J436+J456+J476+J490+J506+J513</f>
        <v>711</v>
      </c>
      <c r="K525" s="56">
        <f t="shared" ref="K525:P525" si="75">K6+K65+K94+K122+K136+K156+K172+K188+K200+K220+K240+K257+K280+K292+K332+K344+K360+K379+K433+K436+K456+K476+K490+K506+K513</f>
        <v>589</v>
      </c>
      <c r="L525" s="31">
        <f>K525/J525*100</f>
        <v>82.841068917018276</v>
      </c>
      <c r="M525" s="56">
        <f t="shared" si="75"/>
        <v>454</v>
      </c>
      <c r="N525" s="56">
        <f t="shared" si="75"/>
        <v>436</v>
      </c>
      <c r="O525" s="56">
        <f t="shared" si="75"/>
        <v>634</v>
      </c>
      <c r="P525" s="56">
        <f t="shared" si="75"/>
        <v>609</v>
      </c>
      <c r="Q525" s="6"/>
    </row>
    <row r="526" spans="1:17" ht="16.5" customHeight="1">
      <c r="A526" s="6"/>
      <c r="B526" s="15" t="s">
        <v>143</v>
      </c>
      <c r="C526" s="2" t="s">
        <v>142</v>
      </c>
      <c r="D526" s="11"/>
      <c r="E526" s="20">
        <f>E7+E66+E95+E123+E137+E157+E173+E189+E201+E221+E241+E258+E281+E293+E333+E345+E361+E380+E434+E437+E457+E477+E491+E514</f>
        <v>10581545.124000002</v>
      </c>
      <c r="F526" s="20">
        <f>F7+F66+F95+F123+F137+F157+F173+F189+F201+F221+F241+F258+F281+F293+F333+F345+F361+F380+F434+F437+F457+F477+F491+F514</f>
        <v>10550536.249000002</v>
      </c>
      <c r="G526" s="20">
        <f t="shared" ref="G526:G530" si="76">F526-E526</f>
        <v>-31008.875</v>
      </c>
      <c r="H526" s="20">
        <f>H7+H66+H95+H123+H137+H157+H173+H189+H201+H221+H241+H258+H281+H293+H333+H345+H361+H380+H434+H437+H457+H477+H491+H514</f>
        <v>10354857.088000001</v>
      </c>
      <c r="I526" s="41">
        <f t="shared" ref="I526:I530" si="77">H526/F526*100</f>
        <v>98.145315495043704</v>
      </c>
      <c r="J526" s="6"/>
      <c r="K526" s="6"/>
      <c r="L526" s="6"/>
      <c r="M526" s="6"/>
      <c r="N526" s="6"/>
      <c r="O526" s="6"/>
      <c r="P526" s="6"/>
      <c r="Q526" s="6"/>
    </row>
    <row r="527" spans="1:17" ht="15.75" customHeight="1">
      <c r="A527" s="6"/>
      <c r="B527" s="15" t="s">
        <v>144</v>
      </c>
      <c r="C527" s="2" t="s">
        <v>142</v>
      </c>
      <c r="D527" s="11"/>
      <c r="E527" s="20">
        <f>E8+E67+E96+E124+E138+E158+E174+E190+E202+E222+E242+E259+E282+E294+E334+E346+E362+E381+E435+E438+E458+E478+E492+E507+E515</f>
        <v>32096947.074000001</v>
      </c>
      <c r="F527" s="20">
        <f>F8+F67+F96+F124+F138+F158+F174+F190+F202+F222+F242+F259+F282+F294+F334+F346+F362+F381+F435+F438+F458+F478+F492+F507+F515</f>
        <v>32390007.604000006</v>
      </c>
      <c r="G527" s="20">
        <f t="shared" si="76"/>
        <v>293060.53000000492</v>
      </c>
      <c r="H527" s="20">
        <f>H8+H67+H96+H124+H138+H158+H174+H190+H202+H222+H242+H259+H282+H294+H334+H346+H362+H381+H435+H438+H458+H478+H492+H507+H515</f>
        <v>31878030.158999998</v>
      </c>
      <c r="I527" s="41">
        <f t="shared" si="77"/>
        <v>98.419335212083183</v>
      </c>
      <c r="J527" s="6"/>
      <c r="K527" s="6"/>
      <c r="L527" s="6"/>
      <c r="M527" s="6"/>
      <c r="N527" s="6"/>
      <c r="O527" s="6"/>
      <c r="P527" s="6"/>
      <c r="Q527" s="6"/>
    </row>
    <row r="528" spans="1:17" ht="14.25" customHeight="1">
      <c r="A528" s="6"/>
      <c r="B528" s="15" t="s">
        <v>145</v>
      </c>
      <c r="C528" s="2" t="s">
        <v>142</v>
      </c>
      <c r="D528" s="11"/>
      <c r="E528" s="20">
        <f>E69+E139+E223+E243+E261+E295+E363+E383+E439+E480</f>
        <v>795838.973</v>
      </c>
      <c r="F528" s="20">
        <f t="shared" ref="F528:H528" si="78">F69+F139+F223+F243+F261+F295+F363+F383+F439+F480</f>
        <v>797301.47400000005</v>
      </c>
      <c r="G528" s="20">
        <f t="shared" si="76"/>
        <v>1462.5010000000475</v>
      </c>
      <c r="H528" s="20">
        <f t="shared" si="78"/>
        <v>820598.10400000017</v>
      </c>
      <c r="I528" s="41">
        <f t="shared" si="77"/>
        <v>102.92193489661103</v>
      </c>
      <c r="J528" s="6"/>
      <c r="K528" s="6"/>
      <c r="L528" s="6"/>
      <c r="M528" s="6"/>
      <c r="N528" s="6"/>
      <c r="O528" s="6"/>
      <c r="P528" s="6"/>
      <c r="Q528" s="6"/>
    </row>
    <row r="529" spans="1:17" ht="13.5" customHeight="1">
      <c r="A529" s="6"/>
      <c r="B529" s="15" t="s">
        <v>146</v>
      </c>
      <c r="C529" s="2" t="s">
        <v>142</v>
      </c>
      <c r="D529" s="11"/>
      <c r="E529" s="20">
        <f>E68+E97+E140+E159+E175+E191+E203+E224+E244+E260+E287+E296+E335+E347+E364+E382+E459+E479+E493+E516</f>
        <v>19700348.805</v>
      </c>
      <c r="F529" s="20">
        <f t="shared" ref="F529:H529" si="79">F68+F97+F140+F159+F175+F191+F203+F224+F244+F260+F287+F296+F335+F347+F364+F382+F459+F479+F493+F516</f>
        <v>19700268.805</v>
      </c>
      <c r="G529" s="20">
        <f t="shared" si="76"/>
        <v>-80</v>
      </c>
      <c r="H529" s="20">
        <f t="shared" si="79"/>
        <v>23232094.776000001</v>
      </c>
      <c r="I529" s="41">
        <f t="shared" si="77"/>
        <v>117.92780599066552</v>
      </c>
      <c r="J529" s="6"/>
      <c r="K529" s="6"/>
      <c r="L529" s="6"/>
      <c r="M529" s="6"/>
      <c r="N529" s="6"/>
      <c r="O529" s="6"/>
      <c r="P529" s="6"/>
      <c r="Q529" s="6"/>
    </row>
    <row r="530" spans="1:17" ht="13.5" customHeight="1">
      <c r="A530" s="6"/>
      <c r="B530" s="9" t="s">
        <v>147</v>
      </c>
      <c r="C530" s="2" t="s">
        <v>142</v>
      </c>
      <c r="D530" s="11"/>
      <c r="E530" s="20">
        <f>E9</f>
        <v>9585915.9000000004</v>
      </c>
      <c r="F530" s="20">
        <f t="shared" ref="F530:H530" si="80">F9</f>
        <v>9585915.9000000004</v>
      </c>
      <c r="G530" s="20">
        <f t="shared" si="76"/>
        <v>0</v>
      </c>
      <c r="H530" s="20">
        <f t="shared" si="80"/>
        <v>9585656.0729999989</v>
      </c>
      <c r="I530" s="41">
        <f t="shared" si="77"/>
        <v>99.997289492180911</v>
      </c>
      <c r="J530" s="6"/>
      <c r="K530" s="6"/>
      <c r="L530" s="6"/>
      <c r="M530" s="6"/>
      <c r="N530" s="6"/>
      <c r="O530" s="6"/>
      <c r="P530" s="6"/>
      <c r="Q530" s="6"/>
    </row>
    <row r="532" spans="1:17">
      <c r="B532" s="119"/>
      <c r="C532" s="120"/>
      <c r="D532" s="120"/>
      <c r="E532" s="121"/>
      <c r="F532" s="121"/>
      <c r="G532" s="121"/>
      <c r="H532" s="121"/>
      <c r="I532" s="122"/>
      <c r="J532" s="123"/>
      <c r="K532" s="123"/>
      <c r="L532" s="123"/>
      <c r="M532" s="123"/>
      <c r="N532" s="123"/>
      <c r="O532" s="123"/>
      <c r="P532" s="123"/>
      <c r="Q532" s="122"/>
    </row>
    <row r="533" spans="1:17">
      <c r="B533" s="120"/>
      <c r="C533" s="121"/>
      <c r="D533" s="120"/>
      <c r="E533" s="121"/>
      <c r="F533" s="121"/>
      <c r="G533" s="121"/>
      <c r="H533" s="121"/>
      <c r="I533" s="121"/>
      <c r="J533" s="124"/>
      <c r="K533" s="124"/>
      <c r="L533" s="124"/>
      <c r="M533" s="124"/>
      <c r="N533" s="124"/>
      <c r="O533" s="124"/>
      <c r="P533" s="124"/>
      <c r="Q533" s="121"/>
    </row>
    <row r="534" spans="1:17">
      <c r="B534" s="120"/>
      <c r="C534" s="120"/>
      <c r="D534" s="120"/>
      <c r="E534" s="120"/>
      <c r="F534" s="120"/>
      <c r="G534" s="120"/>
      <c r="H534" s="120"/>
      <c r="I534" s="122"/>
      <c r="J534" s="122"/>
      <c r="K534" s="122"/>
      <c r="L534" s="122"/>
      <c r="M534" s="122"/>
      <c r="N534" s="122"/>
      <c r="O534" s="122"/>
      <c r="P534" s="122"/>
      <c r="Q534" s="122"/>
    </row>
    <row r="535" spans="1:17">
      <c r="B535" s="120"/>
      <c r="C535" s="120"/>
      <c r="D535" s="120"/>
      <c r="E535" s="121"/>
      <c r="F535" s="121"/>
      <c r="G535" s="121"/>
      <c r="H535" s="121"/>
      <c r="I535" s="122"/>
      <c r="J535" s="122"/>
      <c r="K535" s="122"/>
      <c r="L535" s="122"/>
      <c r="M535" s="122"/>
      <c r="N535" s="122"/>
      <c r="O535" s="122"/>
      <c r="P535" s="122"/>
      <c r="Q535" s="122"/>
    </row>
    <row r="536" spans="1:17"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</row>
    <row r="537" spans="1:17">
      <c r="B537" s="122"/>
      <c r="C537" s="122"/>
      <c r="D537" s="122"/>
      <c r="E537" s="125"/>
      <c r="F537" s="121"/>
      <c r="G537" s="121"/>
      <c r="H537" s="121"/>
      <c r="I537" s="122"/>
      <c r="J537" s="122"/>
      <c r="K537" s="122"/>
      <c r="L537" s="122"/>
      <c r="M537" s="122"/>
      <c r="N537" s="122"/>
      <c r="O537" s="122"/>
      <c r="P537" s="122"/>
      <c r="Q537" s="122"/>
    </row>
    <row r="538" spans="1:17">
      <c r="B538" s="122"/>
      <c r="C538" s="122"/>
      <c r="D538" s="122"/>
      <c r="E538" s="121"/>
      <c r="F538" s="121"/>
      <c r="G538" s="121"/>
      <c r="H538" s="121"/>
      <c r="I538" s="122"/>
      <c r="J538" s="122"/>
      <c r="K538" s="122"/>
      <c r="L538" s="122"/>
      <c r="M538" s="122"/>
      <c r="N538" s="122"/>
      <c r="O538" s="122"/>
      <c r="P538" s="122"/>
      <c r="Q538" s="122"/>
    </row>
    <row r="539" spans="1:17"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</row>
  </sheetData>
  <mergeCells count="302">
    <mergeCell ref="A122:A135"/>
    <mergeCell ref="B90:B93"/>
    <mergeCell ref="C90:C93"/>
    <mergeCell ref="B122:B124"/>
    <mergeCell ref="B127:B129"/>
    <mergeCell ref="C127:C129"/>
    <mergeCell ref="B125:B126"/>
    <mergeCell ref="C125:C126"/>
    <mergeCell ref="A94:A121"/>
    <mergeCell ref="B102:B105"/>
    <mergeCell ref="C102:C105"/>
    <mergeCell ref="B106:B109"/>
    <mergeCell ref="C106:C109"/>
    <mergeCell ref="B110:B113"/>
    <mergeCell ref="C110:C113"/>
    <mergeCell ref="C98:C101"/>
    <mergeCell ref="B114:B117"/>
    <mergeCell ref="C114:C117"/>
    <mergeCell ref="B118:B121"/>
    <mergeCell ref="C118:C121"/>
    <mergeCell ref="Q136:Q140"/>
    <mergeCell ref="Q292:Q296"/>
    <mergeCell ref="C253:C256"/>
    <mergeCell ref="Q172:Q175"/>
    <mergeCell ref="B30:B34"/>
    <mergeCell ref="Q156:Q159"/>
    <mergeCell ref="B204:B207"/>
    <mergeCell ref="C204:C207"/>
    <mergeCell ref="B208:B211"/>
    <mergeCell ref="C208:C211"/>
    <mergeCell ref="B212:B215"/>
    <mergeCell ref="C212:C215"/>
    <mergeCell ref="Q122:Q124"/>
    <mergeCell ref="C122:C124"/>
    <mergeCell ref="B288:B291"/>
    <mergeCell ref="C240:C244"/>
    <mergeCell ref="B235:B239"/>
    <mergeCell ref="C235:C239"/>
    <mergeCell ref="B245:B248"/>
    <mergeCell ref="C245:C248"/>
    <mergeCell ref="B133:B135"/>
    <mergeCell ref="Q65:Q68"/>
    <mergeCell ref="C50:C54"/>
    <mergeCell ref="B50:B54"/>
    <mergeCell ref="Q3:Q4"/>
    <mergeCell ref="B70:B74"/>
    <mergeCell ref="C70:C74"/>
    <mergeCell ref="A1:Q1"/>
    <mergeCell ref="B6:B9"/>
    <mergeCell ref="B3:B4"/>
    <mergeCell ref="C3:C4"/>
    <mergeCell ref="E3:I3"/>
    <mergeCell ref="A3:A4"/>
    <mergeCell ref="J3:L3"/>
    <mergeCell ref="M3:N3"/>
    <mergeCell ref="C6:C9"/>
    <mergeCell ref="D3:D4"/>
    <mergeCell ref="A6:A64"/>
    <mergeCell ref="B60:B64"/>
    <mergeCell ref="C60:C64"/>
    <mergeCell ref="B15:B19"/>
    <mergeCell ref="C15:C19"/>
    <mergeCell ref="B25:B29"/>
    <mergeCell ref="C25:C29"/>
    <mergeCell ref="C30:C34"/>
    <mergeCell ref="C20:C24"/>
    <mergeCell ref="A65:A93"/>
    <mergeCell ref="Q6:Q9"/>
    <mergeCell ref="O3:P3"/>
    <mergeCell ref="C10:C14"/>
    <mergeCell ref="B10:B14"/>
    <mergeCell ref="C200:C203"/>
    <mergeCell ref="C196:C199"/>
    <mergeCell ref="C184:C187"/>
    <mergeCell ref="B220:B224"/>
    <mergeCell ref="C220:C224"/>
    <mergeCell ref="B240:B244"/>
    <mergeCell ref="B200:B203"/>
    <mergeCell ref="C133:C135"/>
    <mergeCell ref="B130:B132"/>
    <mergeCell ref="C130:C132"/>
    <mergeCell ref="B20:B24"/>
    <mergeCell ref="B55:B59"/>
    <mergeCell ref="C55:C59"/>
    <mergeCell ref="B80:B84"/>
    <mergeCell ref="C80:C84"/>
    <mergeCell ref="B85:B89"/>
    <mergeCell ref="C85:C89"/>
    <mergeCell ref="C180:C183"/>
    <mergeCell ref="B94:B97"/>
    <mergeCell ref="C94:C97"/>
    <mergeCell ref="B98:B101"/>
    <mergeCell ref="B35:B39"/>
    <mergeCell ref="C35:C39"/>
    <mergeCell ref="B40:B44"/>
    <mergeCell ref="C40:C44"/>
    <mergeCell ref="B45:B49"/>
    <mergeCell ref="C45:C49"/>
    <mergeCell ref="B65:B69"/>
    <mergeCell ref="C65:C69"/>
    <mergeCell ref="B75:B79"/>
    <mergeCell ref="C75:C79"/>
    <mergeCell ref="A344:A359"/>
    <mergeCell ref="C379:C383"/>
    <mergeCell ref="A379:A432"/>
    <mergeCell ref="C388:C391"/>
    <mergeCell ref="B400:B403"/>
    <mergeCell ref="C400:C403"/>
    <mergeCell ref="B404:B407"/>
    <mergeCell ref="C404:C407"/>
    <mergeCell ref="B421:B424"/>
    <mergeCell ref="C421:C424"/>
    <mergeCell ref="C408:C412"/>
    <mergeCell ref="B486:B489"/>
    <mergeCell ref="C486:C489"/>
    <mergeCell ref="A433:A435"/>
    <mergeCell ref="B436:B439"/>
    <mergeCell ref="C436:C439"/>
    <mergeCell ref="C456:C459"/>
    <mergeCell ref="B456:B459"/>
    <mergeCell ref="B446:B448"/>
    <mergeCell ref="C446:C448"/>
    <mergeCell ref="B449:B452"/>
    <mergeCell ref="C449:C452"/>
    <mergeCell ref="B453:B455"/>
    <mergeCell ref="C453:C455"/>
    <mergeCell ref="B440:B442"/>
    <mergeCell ref="C440:C442"/>
    <mergeCell ref="B443:B445"/>
    <mergeCell ref="C443:C445"/>
    <mergeCell ref="A436:A455"/>
    <mergeCell ref="C433:C435"/>
    <mergeCell ref="A456:A475"/>
    <mergeCell ref="B433:B435"/>
    <mergeCell ref="C464:C467"/>
    <mergeCell ref="B468:B471"/>
    <mergeCell ref="C468:C471"/>
    <mergeCell ref="A172:A187"/>
    <mergeCell ref="B192:B195"/>
    <mergeCell ref="C192:C195"/>
    <mergeCell ref="A188:A199"/>
    <mergeCell ref="A156:A171"/>
    <mergeCell ref="C168:C171"/>
    <mergeCell ref="B176:B179"/>
    <mergeCell ref="C176:C179"/>
    <mergeCell ref="B180:B183"/>
    <mergeCell ref="B160:B163"/>
    <mergeCell ref="C160:C163"/>
    <mergeCell ref="B164:B167"/>
    <mergeCell ref="C164:C167"/>
    <mergeCell ref="B168:B171"/>
    <mergeCell ref="B172:B175"/>
    <mergeCell ref="C172:C175"/>
    <mergeCell ref="B156:B159"/>
    <mergeCell ref="C156:C159"/>
    <mergeCell ref="B196:B199"/>
    <mergeCell ref="B184:B187"/>
    <mergeCell ref="A136:A155"/>
    <mergeCell ref="B141:B145"/>
    <mergeCell ref="C141:C145"/>
    <mergeCell ref="B136:B140"/>
    <mergeCell ref="C136:C140"/>
    <mergeCell ref="B146:B150"/>
    <mergeCell ref="C146:C150"/>
    <mergeCell ref="B151:B155"/>
    <mergeCell ref="C151:C155"/>
    <mergeCell ref="C481:C485"/>
    <mergeCell ref="B425:B428"/>
    <mergeCell ref="C249:C252"/>
    <mergeCell ref="A220:A239"/>
    <mergeCell ref="B280:B283"/>
    <mergeCell ref="C280:C283"/>
    <mergeCell ref="B262:B266"/>
    <mergeCell ref="C262:C266"/>
    <mergeCell ref="B267:B270"/>
    <mergeCell ref="C267:C270"/>
    <mergeCell ref="B271:B275"/>
    <mergeCell ref="C271:C275"/>
    <mergeCell ref="B276:B279"/>
    <mergeCell ref="A292:A331"/>
    <mergeCell ref="B340:B343"/>
    <mergeCell ref="C340:C343"/>
    <mergeCell ref="A332:A343"/>
    <mergeCell ref="B312:B316"/>
    <mergeCell ref="C312:C316"/>
    <mergeCell ref="B317:B321"/>
    <mergeCell ref="C317:C321"/>
    <mergeCell ref="A360:A378"/>
    <mergeCell ref="B384:B387"/>
    <mergeCell ref="C384:C387"/>
    <mergeCell ref="A513:A524"/>
    <mergeCell ref="C506:C507"/>
    <mergeCell ref="B506:B507"/>
    <mergeCell ref="B513:B516"/>
    <mergeCell ref="C513:C516"/>
    <mergeCell ref="B517:B520"/>
    <mergeCell ref="C517:C520"/>
    <mergeCell ref="B490:B493"/>
    <mergeCell ref="C490:C493"/>
    <mergeCell ref="A506:A512"/>
    <mergeCell ref="B494:B497"/>
    <mergeCell ref="C494:C497"/>
    <mergeCell ref="B498:B501"/>
    <mergeCell ref="C498:C501"/>
    <mergeCell ref="B502:B505"/>
    <mergeCell ref="C502:C505"/>
    <mergeCell ref="A490:A505"/>
    <mergeCell ref="B521:B524"/>
    <mergeCell ref="C521:C524"/>
    <mergeCell ref="A200:A219"/>
    <mergeCell ref="C216:C219"/>
    <mergeCell ref="B225:B229"/>
    <mergeCell ref="Q513:Q516"/>
    <mergeCell ref="Q456:Q459"/>
    <mergeCell ref="Q490:Q493"/>
    <mergeCell ref="Q506:Q507"/>
    <mergeCell ref="Q360:Q363"/>
    <mergeCell ref="C360:C364"/>
    <mergeCell ref="B365:B369"/>
    <mergeCell ref="C365:C369"/>
    <mergeCell ref="B370:B374"/>
    <mergeCell ref="C370:C374"/>
    <mergeCell ref="C375:C378"/>
    <mergeCell ref="B392:B395"/>
    <mergeCell ref="C392:C395"/>
    <mergeCell ref="B396:B399"/>
    <mergeCell ref="C396:C399"/>
    <mergeCell ref="B388:B391"/>
    <mergeCell ref="B379:B383"/>
    <mergeCell ref="B360:B364"/>
    <mergeCell ref="B375:B378"/>
    <mergeCell ref="B476:B480"/>
    <mergeCell ref="C476:C480"/>
    <mergeCell ref="A476:A489"/>
    <mergeCell ref="B460:B463"/>
    <mergeCell ref="C460:C463"/>
    <mergeCell ref="B464:B467"/>
    <mergeCell ref="B322:B326"/>
    <mergeCell ref="C276:C279"/>
    <mergeCell ref="A257:A279"/>
    <mergeCell ref="B257:B261"/>
    <mergeCell ref="A240:A256"/>
    <mergeCell ref="C322:C326"/>
    <mergeCell ref="B297:B301"/>
    <mergeCell ref="C297:C301"/>
    <mergeCell ref="B302:B306"/>
    <mergeCell ref="C302:C306"/>
    <mergeCell ref="B307:B311"/>
    <mergeCell ref="C307:C311"/>
    <mergeCell ref="B292:B296"/>
    <mergeCell ref="C292:C296"/>
    <mergeCell ref="A280:A291"/>
    <mergeCell ref="C288:C291"/>
    <mergeCell ref="B472:B475"/>
    <mergeCell ref="C472:C475"/>
    <mergeCell ref="B481:B485"/>
    <mergeCell ref="B327:B331"/>
    <mergeCell ref="Q188:Q191"/>
    <mergeCell ref="Q220:Q224"/>
    <mergeCell ref="C425:C428"/>
    <mergeCell ref="B429:B432"/>
    <mergeCell ref="C429:C432"/>
    <mergeCell ref="B408:B412"/>
    <mergeCell ref="B188:B191"/>
    <mergeCell ref="C188:C191"/>
    <mergeCell ref="Q94:Q97"/>
    <mergeCell ref="C327:C331"/>
    <mergeCell ref="B332:B335"/>
    <mergeCell ref="C332:C335"/>
    <mergeCell ref="B344:B347"/>
    <mergeCell ref="C344:C347"/>
    <mergeCell ref="B348:B351"/>
    <mergeCell ref="C348:C351"/>
    <mergeCell ref="B352:B355"/>
    <mergeCell ref="C352:C355"/>
    <mergeCell ref="B356:B359"/>
    <mergeCell ref="C356:C359"/>
    <mergeCell ref="C257:C261"/>
    <mergeCell ref="B284:B287"/>
    <mergeCell ref="B253:B256"/>
    <mergeCell ref="B249:B252"/>
    <mergeCell ref="Q476:Q480"/>
    <mergeCell ref="B413:B416"/>
    <mergeCell ref="C413:C416"/>
    <mergeCell ref="B417:B420"/>
    <mergeCell ref="C417:C420"/>
    <mergeCell ref="Q433:Q435"/>
    <mergeCell ref="Q344:Q347"/>
    <mergeCell ref="Q436:Q439"/>
    <mergeCell ref="Q200:Q203"/>
    <mergeCell ref="Q379:Q383"/>
    <mergeCell ref="C225:C229"/>
    <mergeCell ref="B230:B234"/>
    <mergeCell ref="C230:C234"/>
    <mergeCell ref="Q240:Q244"/>
    <mergeCell ref="Q257:Q261"/>
    <mergeCell ref="Q280:Q283"/>
    <mergeCell ref="B216:B219"/>
    <mergeCell ref="C284:C287"/>
    <mergeCell ref="B336:B339"/>
    <mergeCell ref="C336:C339"/>
    <mergeCell ref="Q332:Q335"/>
  </mergeCells>
  <pageMargins left="0.19685039370078741" right="0.15748031496062992" top="0.55000000000000004" bottom="0.15748031496062992" header="0.34" footer="0.31496062992125984"/>
  <pageSetup paperSize="9" scale="85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Макаренко</cp:lastModifiedBy>
  <cp:lastPrinted>2016-04-11T07:52:37Z</cp:lastPrinted>
  <dcterms:created xsi:type="dcterms:W3CDTF">2016-01-25T11:04:51Z</dcterms:created>
  <dcterms:modified xsi:type="dcterms:W3CDTF">2016-04-11T07:58:06Z</dcterms:modified>
</cp:coreProperties>
</file>